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4" xr2:uid="{00000000-000D-0000-FFFF-FFFF00000000}"/>
  </bookViews>
  <sheets>
    <sheet name="TOC" sheetId="1" r:id="rId1"/>
    <sheet name="Shopping" sheetId="4" r:id="rId2"/>
    <sheet name="Initialization" sheetId="2" r:id="rId3"/>
    <sheet name="Protocol" sheetId="3" r:id="rId4"/>
    <sheet name="Protocol, Packet layout" sheetId="8" r:id="rId5"/>
    <sheet name="QMath" sheetId="5" r:id="rId6"/>
    <sheet name="REF_A" sheetId="6" r:id="rId7"/>
    <sheet name="S-CS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8" l="1"/>
  <c r="B23" i="8"/>
  <c r="A23" i="8"/>
  <c r="G4" i="8"/>
  <c r="E4" i="8"/>
  <c r="E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20" i="6" l="1"/>
  <c r="A22" i="5" l="1"/>
  <c r="F14" i="5"/>
  <c r="F13" i="5" s="1"/>
  <c r="F12" i="5" s="1"/>
  <c r="F11" i="5" s="1"/>
  <c r="F10" i="5" s="1"/>
  <c r="F9" i="5" s="1"/>
  <c r="F8" i="5" s="1"/>
  <c r="F7" i="5" s="1"/>
  <c r="F6" i="5" s="1"/>
  <c r="F5" i="5" s="1"/>
  <c r="F4" i="5" s="1"/>
  <c r="F3" i="5" s="1"/>
  <c r="F15" i="5"/>
  <c r="F16" i="5"/>
  <c r="E14" i="5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15" i="5"/>
  <c r="E16" i="5"/>
  <c r="E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3" i="5"/>
  <c r="B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4" i="5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4" i="5"/>
  <c r="G13" i="4" l="1"/>
  <c r="G2" i="4"/>
  <c r="D14" i="4"/>
  <c r="D15" i="4"/>
  <c r="D16" i="4"/>
  <c r="D17" i="4"/>
  <c r="D18" i="4"/>
  <c r="D13" i="4"/>
  <c r="D10" i="4"/>
  <c r="D9" i="4"/>
  <c r="D8" i="4"/>
  <c r="D7" i="4"/>
  <c r="D6" i="4"/>
  <c r="D4" i="4"/>
  <c r="D5" i="4"/>
  <c r="D3" i="4"/>
  <c r="D2" i="4"/>
</calcChain>
</file>

<file path=xl/sharedStrings.xml><?xml version="1.0" encoding="utf-8"?>
<sst xmlns="http://schemas.openxmlformats.org/spreadsheetml/2006/main" count="314" uniqueCount="252">
  <si>
    <t>description</t>
  </si>
  <si>
    <t>titles</t>
  </si>
  <si>
    <t>descriptions</t>
  </si>
  <si>
    <t>Subtitles</t>
  </si>
  <si>
    <t>Initialization</t>
  </si>
  <si>
    <t>Buffering</t>
  </si>
  <si>
    <t>Protocol</t>
  </si>
  <si>
    <t>Sensing app concepts</t>
  </si>
  <si>
    <t>Sampling logger</t>
  </si>
  <si>
    <t>Generic COM port utility</t>
  </si>
  <si>
    <t>Ini file format</t>
  </si>
  <si>
    <t>Section</t>
  </si>
  <si>
    <t>Key</t>
  </si>
  <si>
    <t>Value</t>
  </si>
  <si>
    <t>com</t>
  </si>
  <si>
    <t>baud</t>
  </si>
  <si>
    <t>integer</t>
  </si>
  <si>
    <t>COM port baud rate</t>
  </si>
  <si>
    <t>bits</t>
  </si>
  <si>
    <t>bits per 1 baud/ 7 or 8</t>
  </si>
  <si>
    <t>parity</t>
  </si>
  <si>
    <t>character</t>
  </si>
  <si>
    <t>[1|2] 1.5 is not supported.</t>
  </si>
  <si>
    <t>comN</t>
  </si>
  <si>
    <t>buffer</t>
  </si>
  <si>
    <t>length</t>
  </si>
  <si>
    <t>buffer length</t>
  </si>
  <si>
    <t>APIs</t>
  </si>
  <si>
    <t>uint32_t</t>
  </si>
  <si>
    <t>LPCWSTR filePath</t>
  </si>
  <si>
    <t>void</t>
  </si>
  <si>
    <t>[n|e|o] =&gt; [0|1|2]</t>
  </si>
  <si>
    <t>enum YTA_ComIni_Param</t>
  </si>
  <si>
    <t>YTAComIni_ReadFile</t>
  </si>
  <si>
    <t>YTAComIni_ReadDefaultFile</t>
  </si>
  <si>
    <t>YTAComIni_GetInt</t>
  </si>
  <si>
    <t>enum YTAComIniParam</t>
  </si>
  <si>
    <t>YTAComIni_Param_ComBaud</t>
  </si>
  <si>
    <t>YTAComIni_Param_ComBits</t>
  </si>
  <si>
    <t>YTAComIni_Param_ComParity</t>
  </si>
  <si>
    <t>YTAComIni_Param_ComStopBits</t>
  </si>
  <si>
    <t>YTAComIni_Param_ComComN</t>
  </si>
  <si>
    <t>YTAComIni_Param_BufferLength</t>
  </si>
  <si>
    <t>stopbits</t>
  </si>
  <si>
    <t>com port number; any positive integer. 0 means undefined.</t>
  </si>
  <si>
    <t>YTARingBuffer_Init</t>
  </si>
  <si>
    <t>uint32_t length</t>
  </si>
  <si>
    <t>uint32_t bcLength</t>
  </si>
  <si>
    <t>YTARingBuffer* p</t>
  </si>
  <si>
    <t>YTARingBuffer_Destroy</t>
  </si>
  <si>
    <t>YTARingBuffer_Put</t>
  </si>
  <si>
    <t>uint8_t* data</t>
  </si>
  <si>
    <t>YTARingBuffer_Get</t>
  </si>
  <si>
    <t>uint32_t bcBytesToPut</t>
  </si>
  <si>
    <t>YTARingBuffer_BytesCanGet</t>
  </si>
  <si>
    <t>YTARingBuffer_BytesCanPut</t>
  </si>
  <si>
    <t>Name</t>
  </si>
  <si>
    <t>Bytes</t>
  </si>
  <si>
    <t>Description</t>
  </si>
  <si>
    <t>Each ring buffer has an id number corresponding to the secondary port number. COM port number is assumed as a primary port number.</t>
  </si>
  <si>
    <t>CRC</t>
  </si>
  <si>
    <t>0..255</t>
  </si>
  <si>
    <t>YTARingBuffer_SetCallback</t>
  </si>
  <si>
    <t>YTARingBuffer_Callback pfn</t>
  </si>
  <si>
    <t>callback function definition</t>
  </si>
  <si>
    <t>Payload byte count</t>
  </si>
  <si>
    <t>Payload bytes</t>
  </si>
  <si>
    <t>Payload format</t>
  </si>
  <si>
    <t>Physical layer packet format</t>
  </si>
  <si>
    <t>ACK</t>
  </si>
  <si>
    <t>NAK</t>
  </si>
  <si>
    <t>Command</t>
  </si>
  <si>
    <t>always 0</t>
  </si>
  <si>
    <t>always 1</t>
  </si>
  <si>
    <t>INI</t>
  </si>
  <si>
    <t>Subcommand</t>
  </si>
  <si>
    <t>always 2</t>
  </si>
  <si>
    <t>SRQ</t>
  </si>
  <si>
    <t>always 3</t>
  </si>
  <si>
    <t>Request No.</t>
  </si>
  <si>
    <t>Ini data length</t>
  </si>
  <si>
    <t>Ini data</t>
  </si>
  <si>
    <t>any</t>
  </si>
  <si>
    <t>DT (Data Transfer)</t>
  </si>
  <si>
    <t>always 4</t>
  </si>
  <si>
    <t>Data length</t>
  </si>
  <si>
    <t>Data</t>
  </si>
  <si>
    <t>any (defined by apps)</t>
  </si>
  <si>
    <t>YTALog_Error</t>
  </si>
  <si>
    <t>…</t>
  </si>
  <si>
    <t>Variadic macro</t>
  </si>
  <si>
    <t>YTALog_Info</t>
  </si>
  <si>
    <t>YTALog_Debug</t>
  </si>
  <si>
    <t>YTALog_Write</t>
  </si>
  <si>
    <t>uint32_t logType</t>
  </si>
  <si>
    <t>[err|inf|deb] =&gt; [0|1|2]</t>
  </si>
  <si>
    <t>YTALog_Begin</t>
  </si>
  <si>
    <t>YTALog_End</t>
  </si>
  <si>
    <t>YTALog_Abort</t>
  </si>
  <si>
    <t>YTA_LineBuffer *pBuffer</t>
  </si>
  <si>
    <t>YTAByteBuffer_Init</t>
  </si>
  <si>
    <t>YTAByteBuffer* p</t>
  </si>
  <si>
    <t>YTAByteBuffer_Destroy</t>
  </si>
  <si>
    <t>YTAWTextBuffer_Init</t>
  </si>
  <si>
    <t>YTAWTextBuffer* p</t>
  </si>
  <si>
    <t>YTAWTextBuffer_Destroy</t>
  </si>
  <si>
    <t>YTAByteBuffer* pbb</t>
  </si>
  <si>
    <t>YTARingBuffer* prb</t>
  </si>
  <si>
    <t>uint16_t bcBytesToGet</t>
  </si>
  <si>
    <t>const uint8_t *syncSequence</t>
  </si>
  <si>
    <t>uint32_t syncSequenceLength</t>
  </si>
  <si>
    <t>(*YTA_Callback)</t>
  </si>
  <si>
    <t>void* pvParam</t>
  </si>
  <si>
    <t>YTA_Callback func</t>
  </si>
  <si>
    <t>YTASyncDetector_Init</t>
  </si>
  <si>
    <t>YTASyncDetector_Put</t>
  </si>
  <si>
    <t>uint8_t byte</t>
  </si>
  <si>
    <t>PYTASyncDetector p</t>
  </si>
  <si>
    <t>YTACRC16_Init</t>
  </si>
  <si>
    <t>PYTACRC16 p</t>
  </si>
  <si>
    <t>uint16_t seed</t>
  </si>
  <si>
    <t>YTACRC16_PutByte</t>
  </si>
  <si>
    <t>uint8_t *pbyte</t>
  </si>
  <si>
    <t>YTACRC16_PutBytes</t>
  </si>
  <si>
    <t>uint8_t *pbytes</t>
  </si>
  <si>
    <t>uint16_t generatorPolynomial</t>
  </si>
  <si>
    <t>Hardware/Tools</t>
  </si>
  <si>
    <t>Monotaro</t>
  </si>
  <si>
    <t>Akizuki</t>
  </si>
  <si>
    <t>Item</t>
  </si>
  <si>
    <t>Qty.</t>
  </si>
  <si>
    <t>Unit Price</t>
  </si>
  <si>
    <t>Subtotal</t>
  </si>
  <si>
    <t>Grand total</t>
  </si>
  <si>
    <t>アナログテスター/37673097/MRO-4B</t>
  </si>
  <si>
    <t>ピンセット/08404864/TSP-25</t>
  </si>
  <si>
    <t>マイクロニッパー/33138333/MMN-125</t>
  </si>
  <si>
    <t>HAKKO DASH/18380416/FX650-81</t>
  </si>
  <si>
    <t>はんだ/17619412/SD-63</t>
  </si>
  <si>
    <t>ケミカルペースト/09573471/FS100-01</t>
  </si>
  <si>
    <t>クリーニングワイヤー/21273525/A1561</t>
  </si>
  <si>
    <t>半田吸い取り線/22441588/1.5×1.5</t>
  </si>
  <si>
    <t>campaign code 0000 1313 9364</t>
  </si>
  <si>
    <t>ボンドEセット/09992071/16023</t>
  </si>
  <si>
    <t>抵抗器100kohms, 1/2W/R-07853</t>
  </si>
  <si>
    <t>電線, AWG24,7 colors, 2m/P-06756</t>
  </si>
  <si>
    <t>サーミスター/P-08588</t>
  </si>
  <si>
    <t>基板/P-04718</t>
  </si>
  <si>
    <t>ソケットヘッダ, 1x42p/C-05779</t>
  </si>
  <si>
    <t>ピンヘッダ, 1x40p/C-00167</t>
  </si>
  <si>
    <t>Data type</t>
  </si>
  <si>
    <t>Bits</t>
  </si>
  <si>
    <t>Range</t>
  </si>
  <si>
    <t>Resolution</t>
  </si>
  <si>
    <t>Integer</t>
  </si>
  <si>
    <t>Fractional</t>
  </si>
  <si>
    <t>Min</t>
  </si>
  <si>
    <t>Max</t>
  </si>
  <si>
    <t>_q</t>
  </si>
  <si>
    <t>is equivalent to _q&lt;GLOBAL_Q&gt;.</t>
  </si>
  <si>
    <t>_q14 is suitable to noisy trigonometric function.</t>
  </si>
  <si>
    <t>Fast integer math</t>
  </si>
  <si>
    <t>Qmath</t>
  </si>
  <si>
    <t>return to TOC</t>
  </si>
  <si>
    <t>How to use internal voltage reference</t>
  </si>
  <si>
    <t>REF_A</t>
  </si>
  <si>
    <t>Reference documents</t>
  </si>
  <si>
    <t>4.2 Pin Attributes</t>
  </si>
  <si>
    <t>p.14 pin No. PZ-70 VREF+ common DIO P5.6</t>
  </si>
  <si>
    <t>6.12.14 Port P5…</t>
  </si>
  <si>
    <t>P5SEL1.x = 1, P5SEL0.x = 1</t>
  </si>
  <si>
    <t>MSP432P401R Datasheet
* 5.25.7 REF_A
* 6.12.14 Port P5 (P5.6 and P5.7) Input/Output with Schmitt Trigger
* 4.2 Pin Attributes</t>
  </si>
  <si>
    <t>SLAU356F(MSP432P4xx SimplLink Microcontrollers TRM)
10.4.7 PxSEL0 Register
10.4.8 PxSEL1 Register
19.3 REF_A Registers</t>
  </si>
  <si>
    <t>10.4.7 PxSEL0 Register</t>
  </si>
  <si>
    <t>10.4.8 PxSEL1 Register</t>
  </si>
  <si>
    <t>19.3 REF_A Registers</t>
  </si>
  <si>
    <t>Set bit 6 = 1</t>
  </si>
  <si>
    <t>REFBGOT = 1
REFGENOT = 1</t>
  </si>
  <si>
    <t>REFVSEL = 11b</t>
  </si>
  <si>
    <t>REFOUT = 1</t>
  </si>
  <si>
    <t>REFON = 1 // static mode</t>
  </si>
  <si>
    <t>REF_A_setReferenceVoltage(REF_A_VREF2_V)</t>
  </si>
  <si>
    <t>A0</t>
  </si>
  <si>
    <t>R100k/Thermister 200k</t>
  </si>
  <si>
    <t>A1</t>
  </si>
  <si>
    <t>R100k/R100k</t>
  </si>
  <si>
    <t>Bridge supply 3.3V</t>
  </si>
  <si>
    <t>10 bit full scale = 1024</t>
  </si>
  <si>
    <t>Rth</t>
  </si>
  <si>
    <r>
      <t>N</t>
    </r>
    <r>
      <rPr>
        <vertAlign val="subscript"/>
        <sz val="11"/>
        <color theme="1"/>
        <rFont val="Calibri"/>
        <family val="2"/>
        <scheme val="minor"/>
      </rPr>
      <t>ADC</t>
    </r>
    <r>
      <rPr>
        <sz val="11"/>
        <color theme="1"/>
        <rFont val="Calibri"/>
        <family val="2"/>
        <scheme val="minor"/>
      </rPr>
      <t xml:space="preserve"> = N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x 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ref</t>
    </r>
  </si>
  <si>
    <r>
      <t>N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1024 (10 bit mode)</t>
    </r>
  </si>
  <si>
    <r>
      <t>V</t>
    </r>
    <r>
      <rPr>
        <vertAlign val="subscript"/>
        <sz val="11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 xml:space="preserve"> = 2.5 V (default internal reference voltage)</t>
    </r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</si>
  <si>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 xml:space="preserve"> x (N</t>
    </r>
    <r>
      <rPr>
        <vertAlign val="subscript"/>
        <sz val="11"/>
        <color theme="1"/>
        <rFont val="Calibri"/>
        <family val="2"/>
        <scheme val="minor"/>
      </rPr>
      <t>ADC</t>
    </r>
    <r>
      <rPr>
        <sz val="11"/>
        <color theme="1"/>
        <rFont val="Calibri"/>
        <family val="2"/>
        <scheme val="minor"/>
      </rPr>
      <t>/N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</si>
  <si>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V</t>
    </r>
    <r>
      <rPr>
        <vertAlign val="subscript"/>
        <sz val="11"/>
        <color theme="1"/>
        <rFont val="Calibri"/>
        <family val="2"/>
        <scheme val="minor"/>
      </rPr>
      <t>DD</t>
    </r>
    <r>
      <rPr>
        <sz val="11"/>
        <color theme="1"/>
        <rFont val="Calibri"/>
        <family val="2"/>
        <scheme val="minor"/>
      </rPr>
      <t xml:space="preserve"> = 2 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</si>
  <si>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in2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 xml:space="preserve"> x (N</t>
    </r>
    <r>
      <rPr>
        <vertAlign val="subscript"/>
        <sz val="11"/>
        <color theme="1"/>
        <rFont val="Calibri"/>
        <family val="2"/>
        <scheme val="minor"/>
      </rPr>
      <t>ADC2</t>
    </r>
    <r>
      <rPr>
        <sz val="11"/>
        <color theme="1"/>
        <rFont val="Calibri"/>
        <family val="2"/>
        <scheme val="minor"/>
      </rPr>
      <t>/N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</si>
  <si>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Rth = R x  Vin2/(VDD - Vin2)</t>
  </si>
  <si>
    <t xml:space="preserve">    = R x Vin2/(2 Vin - Vin2)</t>
  </si>
  <si>
    <r>
      <t xml:space="preserve">  = R x N</t>
    </r>
    <r>
      <rPr>
        <vertAlign val="subscript"/>
        <sz val="11"/>
        <color theme="1"/>
        <rFont val="Calibri"/>
        <family val="2"/>
        <scheme val="minor"/>
      </rPr>
      <t>ADC2</t>
    </r>
    <r>
      <rPr>
        <sz val="11"/>
        <color theme="1"/>
        <rFont val="Calibri"/>
        <family val="2"/>
        <scheme val="minor"/>
      </rPr>
      <t>/(2N</t>
    </r>
    <r>
      <rPr>
        <vertAlign val="subscript"/>
        <sz val="11"/>
        <color theme="1"/>
        <rFont val="Calibri"/>
        <family val="2"/>
        <scheme val="minor"/>
      </rPr>
      <t>ADC</t>
    </r>
    <r>
      <rPr>
        <sz val="11"/>
        <color theme="1"/>
        <rFont val="Calibri"/>
        <family val="2"/>
        <scheme val="minor"/>
      </rPr>
      <t xml:space="preserve"> - N</t>
    </r>
    <r>
      <rPr>
        <vertAlign val="subscript"/>
        <sz val="11"/>
        <color theme="1"/>
        <rFont val="Calibri"/>
        <family val="2"/>
        <scheme val="minor"/>
      </rPr>
      <t>ADC2</t>
    </r>
    <r>
      <rPr>
        <sz val="11"/>
        <color theme="1"/>
        <rFont val="Calibri"/>
        <family val="2"/>
        <scheme val="minor"/>
      </rPr>
      <t>)</t>
    </r>
  </si>
  <si>
    <r>
      <t>T = 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B/(T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ln(R/R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+ B)</t>
    </r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</si>
  <si>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298 K, 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200 kohms, B = 3500 K</t>
    </r>
  </si>
  <si>
    <t>Systic and Clock system</t>
  </si>
  <si>
    <t>Systick  and Clock system</t>
  </si>
  <si>
    <t>Clock souce options of Systick</t>
  </si>
  <si>
    <t>Initialization sequence</t>
  </si>
  <si>
    <t>Set the value of STRVR(SysTick Reload Value Register)</t>
  </si>
  <si>
    <t>Clear the STCVR (SysTick Current Value Register) by writing with any value</t>
  </si>
  <si>
    <t>Configure STCSR (SysTick Control and Status Register)</t>
  </si>
  <si>
    <t>STCSR.CLOCKSOURCE = 0b</t>
  </si>
  <si>
    <t>Not applicable</t>
  </si>
  <si>
    <t>STCSR.CLOCKSOURCE = 1b</t>
  </si>
  <si>
    <t>Core clock</t>
  </si>
  <si>
    <t>Core clock source</t>
  </si>
  <si>
    <t>Primary address</t>
  </si>
  <si>
    <t>Secondary address</t>
  </si>
  <si>
    <t>Device address in RS-485 multiprocessor operation</t>
  </si>
  <si>
    <t>State</t>
  </si>
  <si>
    <t>WPA</t>
  </si>
  <si>
    <t>Waiting for primary address</t>
  </si>
  <si>
    <t>WSA</t>
  </si>
  <si>
    <t>Waiting for secondary address</t>
  </si>
  <si>
    <t>WACRC</t>
  </si>
  <si>
    <t>Waiting for address block CRC</t>
  </si>
  <si>
    <t>CACRC</t>
  </si>
  <si>
    <t>Calculating address block CRC</t>
  </si>
  <si>
    <t>WPL</t>
  </si>
  <si>
    <t>Waiting fo payload length</t>
  </si>
  <si>
    <t>WDB</t>
  </si>
  <si>
    <t>Waiting for data byte</t>
  </si>
  <si>
    <t>WDCRC</t>
  </si>
  <si>
    <t>Waiting for data block CRC</t>
  </si>
  <si>
    <t>CDCRC</t>
  </si>
  <si>
    <t>Calculating data block CRC</t>
  </si>
  <si>
    <t>ERCOV</t>
  </si>
  <si>
    <t>Error recovery</t>
  </si>
  <si>
    <t>S0</t>
  </si>
  <si>
    <t>S1</t>
  </si>
  <si>
    <t>Event: Receive a byte
Condition: Unconditional
Action: 1) Save (*) in PA, 2) Push (*) to CRC unit</t>
  </si>
  <si>
    <t>Event: Receive a byte
Condition: Unconditional
Action: 1) Save (*) in SA, 2) Push (*) to CRC unit</t>
  </si>
  <si>
    <t>Event: Receive a word
Condition: Unconditional
Action: Push (*) to CRC unit</t>
  </si>
  <si>
    <t>Event: End calculation
Condition: (CRC error)</t>
  </si>
  <si>
    <t>Event Receive a byte
Condition: Unconditional
Action: 1) Save (*) to PL, 2) Push (*) to CRC unit</t>
  </si>
  <si>
    <t>Event: End calculation
Condition: (no CRC error)
Action: 1) Select buffer[PA and SA] (PA is not my address, select the special buffer to discard payload</t>
  </si>
  <si>
    <t>Clear CRC unit</t>
  </si>
  <si>
    <t>Transition</t>
  </si>
  <si>
    <t>Event: Receive a byte
Condition: PL-- != 0
Action: 1) Save (*) to buffer, 2) push (*) to CRC unit</t>
  </si>
  <si>
    <t>Event : Receive a byte
Condition: PL-- == 0
Action: 1) Save (*) to buffer, 2) Push (*) to CRC unit</t>
  </si>
  <si>
    <t>Event: End calculation
Condition: (no CRC error)
Action: Invoke buffer callback action</t>
  </si>
  <si>
    <t>Enter</t>
  </si>
  <si>
    <t>Event: Timeout</t>
  </si>
  <si>
    <t>Clear UART</t>
  </si>
  <si>
    <t>Action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</si>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</sst>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_q&quot;#0"/>
    <numFmt numFmtId="165" formatCode="0.0000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164" fontId="0" fillId="0" borderId="0" xfId="0" applyNumberFormat="1"/>
    <xf numFmtId="164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/>
    <xf numFmtId="0" fontId="0" fillId="0" borderId="0" xfId="0" quotePrefix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381000</xdr:colOff>
      <xdr:row>16</xdr:row>
      <xdr:rowOff>134257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6C2342-10F0-4022-AAD6-22B2B8AF1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9147" y="190500"/>
          <a:ext cx="4616823" cy="4706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A18" sqref="A18"/>
    </sheetView>
  </sheetViews>
  <sheetFormatPr defaultRowHeight="15" x14ac:dyDescent="0.25"/>
  <cols>
    <col min="1" max="2" width="32" customWidth="1"/>
    <col min="3" max="3" width="45.7109375" customWidth="1"/>
  </cols>
  <sheetData>
    <row r="1" spans="1:3" x14ac:dyDescent="0.25">
      <c r="A1" t="s">
        <v>1</v>
      </c>
      <c r="B1" t="s">
        <v>3</v>
      </c>
      <c r="C1" t="s">
        <v>2</v>
      </c>
    </row>
    <row r="2" spans="1:3" x14ac:dyDescent="0.25">
      <c r="A2" t="s">
        <v>9</v>
      </c>
    </row>
    <row r="3" spans="1:3" x14ac:dyDescent="0.25">
      <c r="B3" s="2" t="s">
        <v>4</v>
      </c>
    </row>
    <row r="4" spans="1:3" x14ac:dyDescent="0.25">
      <c r="B4" s="2" t="s">
        <v>5</v>
      </c>
    </row>
    <row r="5" spans="1:3" x14ac:dyDescent="0.25">
      <c r="B5" t="s">
        <v>6</v>
      </c>
    </row>
    <row r="6" spans="1:3" x14ac:dyDescent="0.25">
      <c r="A6" t="s">
        <v>7</v>
      </c>
    </row>
    <row r="7" spans="1:3" x14ac:dyDescent="0.25">
      <c r="B7" t="s">
        <v>8</v>
      </c>
    </row>
    <row r="9" spans="1:3" x14ac:dyDescent="0.25">
      <c r="A9" t="s">
        <v>126</v>
      </c>
    </row>
    <row r="10" spans="1:3" x14ac:dyDescent="0.25">
      <c r="B10" t="s">
        <v>127</v>
      </c>
    </row>
    <row r="11" spans="1:3" x14ac:dyDescent="0.25">
      <c r="B11" t="s">
        <v>128</v>
      </c>
    </row>
    <row r="13" spans="1:3" x14ac:dyDescent="0.25">
      <c r="A13" t="s">
        <v>161</v>
      </c>
    </row>
    <row r="14" spans="1:3" x14ac:dyDescent="0.25">
      <c r="B14" s="2" t="s">
        <v>162</v>
      </c>
    </row>
    <row r="16" spans="1:3" x14ac:dyDescent="0.25">
      <c r="A16" t="s">
        <v>164</v>
      </c>
    </row>
    <row r="17" spans="1:2" x14ac:dyDescent="0.25">
      <c r="B17" t="s">
        <v>165</v>
      </c>
    </row>
    <row r="18" spans="1:2" x14ac:dyDescent="0.25">
      <c r="A18" s="2" t="s">
        <v>200</v>
      </c>
    </row>
  </sheetData>
  <hyperlinks>
    <hyperlink ref="B3" location="Initialization!A1" display="Initialization" xr:uid="{7F071567-8D88-4CA9-B6CF-8262CA19F770}"/>
    <hyperlink ref="B4" location="Initialization!A21" display="Buffering" xr:uid="{6688A1E6-4416-4431-9693-02C318B78371}"/>
    <hyperlink ref="B14" location="QMath!A1" display="Qmath" xr:uid="{D878F69C-46AF-4BB6-BC08-B49D0EAF2329}"/>
    <hyperlink ref="A18" location="'S-CS'!A1" display="Systic and Clock system" xr:uid="{D5E7091C-B961-457B-858D-08CE26E596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BC8D-4E06-4D86-BD60-0AFFE2544D89}">
  <dimension ref="A1:G18"/>
  <sheetViews>
    <sheetView workbookViewId="0">
      <selection activeCell="G14" sqref="G14"/>
    </sheetView>
  </sheetViews>
  <sheetFormatPr defaultRowHeight="15" x14ac:dyDescent="0.25"/>
  <cols>
    <col min="1" max="1" width="63.7109375" customWidth="1"/>
  </cols>
  <sheetData>
    <row r="1" spans="1:7" x14ac:dyDescent="0.25">
      <c r="A1" t="s">
        <v>129</v>
      </c>
      <c r="B1" t="s">
        <v>130</v>
      </c>
      <c r="C1" t="s">
        <v>131</v>
      </c>
      <c r="D1" t="s">
        <v>132</v>
      </c>
      <c r="G1" t="s">
        <v>133</v>
      </c>
    </row>
    <row r="2" spans="1:7" x14ac:dyDescent="0.25">
      <c r="A2" t="s">
        <v>134</v>
      </c>
      <c r="B2">
        <v>1</v>
      </c>
      <c r="C2">
        <v>1717</v>
      </c>
      <c r="D2">
        <f>B2*C2</f>
        <v>1717</v>
      </c>
      <c r="G2">
        <f>SUM(D2:D10)</f>
        <v>5683</v>
      </c>
    </row>
    <row r="3" spans="1:7" x14ac:dyDescent="0.25">
      <c r="A3" t="s">
        <v>135</v>
      </c>
      <c r="B3">
        <v>1</v>
      </c>
      <c r="C3">
        <v>194</v>
      </c>
      <c r="D3">
        <f>B3*C3</f>
        <v>194</v>
      </c>
    </row>
    <row r="4" spans="1:7" x14ac:dyDescent="0.25">
      <c r="A4" s="1" t="s">
        <v>136</v>
      </c>
      <c r="B4">
        <v>1</v>
      </c>
      <c r="C4">
        <v>895</v>
      </c>
      <c r="D4">
        <f t="shared" ref="D4:D10" si="0">B4*C4</f>
        <v>895</v>
      </c>
    </row>
    <row r="5" spans="1:7" x14ac:dyDescent="0.25">
      <c r="A5" t="s">
        <v>137</v>
      </c>
      <c r="B5">
        <v>1</v>
      </c>
      <c r="C5">
        <v>1474</v>
      </c>
      <c r="D5">
        <f t="shared" si="0"/>
        <v>1474</v>
      </c>
    </row>
    <row r="6" spans="1:7" x14ac:dyDescent="0.25">
      <c r="A6" s="1" t="s">
        <v>138</v>
      </c>
      <c r="B6">
        <v>1</v>
      </c>
      <c r="C6">
        <v>258</v>
      </c>
      <c r="D6">
        <f t="shared" si="0"/>
        <v>258</v>
      </c>
    </row>
    <row r="7" spans="1:7" x14ac:dyDescent="0.25">
      <c r="A7" s="1" t="s">
        <v>139</v>
      </c>
      <c r="B7">
        <v>1</v>
      </c>
      <c r="C7">
        <v>529</v>
      </c>
      <c r="D7">
        <f t="shared" si="0"/>
        <v>529</v>
      </c>
    </row>
    <row r="8" spans="1:7" x14ac:dyDescent="0.25">
      <c r="A8" s="1" t="s">
        <v>140</v>
      </c>
      <c r="B8">
        <v>1</v>
      </c>
      <c r="C8">
        <v>226</v>
      </c>
      <c r="D8">
        <f t="shared" si="0"/>
        <v>226</v>
      </c>
    </row>
    <row r="9" spans="1:7" x14ac:dyDescent="0.25">
      <c r="A9" s="1" t="s">
        <v>141</v>
      </c>
      <c r="B9">
        <v>1</v>
      </c>
      <c r="C9">
        <v>161</v>
      </c>
      <c r="D9">
        <f t="shared" si="0"/>
        <v>161</v>
      </c>
    </row>
    <row r="10" spans="1:7" x14ac:dyDescent="0.25">
      <c r="A10" s="1" t="s">
        <v>143</v>
      </c>
      <c r="B10">
        <v>1</v>
      </c>
      <c r="C10">
        <v>229</v>
      </c>
      <c r="D10">
        <f t="shared" si="0"/>
        <v>229</v>
      </c>
    </row>
    <row r="11" spans="1:7" x14ac:dyDescent="0.25">
      <c r="A11" s="1" t="s">
        <v>142</v>
      </c>
    </row>
    <row r="13" spans="1:7" x14ac:dyDescent="0.25">
      <c r="A13" s="1" t="s">
        <v>145</v>
      </c>
      <c r="B13">
        <v>1</v>
      </c>
      <c r="C13">
        <v>480</v>
      </c>
      <c r="D13">
        <f>B13*C13</f>
        <v>480</v>
      </c>
      <c r="G13">
        <f>SUM(D13:D18)</f>
        <v>855</v>
      </c>
    </row>
    <row r="14" spans="1:7" x14ac:dyDescent="0.25">
      <c r="A14" s="1" t="s">
        <v>146</v>
      </c>
      <c r="B14">
        <v>1</v>
      </c>
      <c r="C14">
        <v>100</v>
      </c>
      <c r="D14">
        <f t="shared" ref="D14:D18" si="1">B14*C14</f>
        <v>100</v>
      </c>
    </row>
    <row r="15" spans="1:7" x14ac:dyDescent="0.25">
      <c r="A15" s="1" t="s">
        <v>147</v>
      </c>
      <c r="B15">
        <v>1</v>
      </c>
      <c r="C15">
        <v>60</v>
      </c>
      <c r="D15">
        <f t="shared" si="1"/>
        <v>60</v>
      </c>
    </row>
    <row r="16" spans="1:7" x14ac:dyDescent="0.25">
      <c r="A16" s="1" t="s">
        <v>148</v>
      </c>
      <c r="B16">
        <v>1</v>
      </c>
      <c r="C16">
        <v>80</v>
      </c>
      <c r="D16">
        <f t="shared" si="1"/>
        <v>80</v>
      </c>
    </row>
    <row r="17" spans="1:4" x14ac:dyDescent="0.25">
      <c r="A17" s="1" t="s">
        <v>149</v>
      </c>
      <c r="B17">
        <v>1</v>
      </c>
      <c r="C17">
        <v>35</v>
      </c>
      <c r="D17">
        <f t="shared" si="1"/>
        <v>35</v>
      </c>
    </row>
    <row r="18" spans="1:4" x14ac:dyDescent="0.25">
      <c r="A18" s="1" t="s">
        <v>144</v>
      </c>
      <c r="B18">
        <v>1</v>
      </c>
      <c r="C18">
        <v>100</v>
      </c>
      <c r="D18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A881-457F-46B2-9722-352D7A7D2404}">
  <dimension ref="A1:D69"/>
  <sheetViews>
    <sheetView topLeftCell="A48" workbookViewId="0">
      <selection activeCell="C64" sqref="C64"/>
    </sheetView>
  </sheetViews>
  <sheetFormatPr defaultRowHeight="15" x14ac:dyDescent="0.25"/>
  <cols>
    <col min="1" max="1" width="17.28515625" customWidth="1"/>
    <col min="2" max="2" width="28.7109375" style="1" customWidth="1"/>
    <col min="3" max="3" width="29.85546875" customWidth="1"/>
    <col min="4" max="4" width="47.85546875" style="1" customWidth="1"/>
  </cols>
  <sheetData>
    <row r="1" spans="1:4" x14ac:dyDescent="0.25">
      <c r="A1" t="s">
        <v>10</v>
      </c>
    </row>
    <row r="2" spans="1:4" x14ac:dyDescent="0.25">
      <c r="A2" t="s">
        <v>11</v>
      </c>
      <c r="B2" s="1" t="s">
        <v>12</v>
      </c>
      <c r="C2" t="s">
        <v>13</v>
      </c>
      <c r="D2" s="1" t="s">
        <v>0</v>
      </c>
    </row>
    <row r="3" spans="1:4" x14ac:dyDescent="0.25">
      <c r="A3" t="s">
        <v>14</v>
      </c>
      <c r="B3" s="1" t="s">
        <v>15</v>
      </c>
      <c r="C3" t="s">
        <v>16</v>
      </c>
      <c r="D3" s="1" t="s">
        <v>17</v>
      </c>
    </row>
    <row r="4" spans="1:4" x14ac:dyDescent="0.25">
      <c r="B4" s="1" t="s">
        <v>18</v>
      </c>
      <c r="C4" t="s">
        <v>16</v>
      </c>
      <c r="D4" s="1" t="s">
        <v>19</v>
      </c>
    </row>
    <row r="5" spans="1:4" x14ac:dyDescent="0.25">
      <c r="B5" s="1" t="s">
        <v>20</v>
      </c>
      <c r="C5" t="s">
        <v>21</v>
      </c>
      <c r="D5" s="1" t="s">
        <v>31</v>
      </c>
    </row>
    <row r="6" spans="1:4" x14ac:dyDescent="0.25">
      <c r="B6" s="1" t="s">
        <v>43</v>
      </c>
      <c r="C6" t="s">
        <v>16</v>
      </c>
      <c r="D6" s="1" t="s">
        <v>22</v>
      </c>
    </row>
    <row r="7" spans="1:4" ht="30" x14ac:dyDescent="0.25">
      <c r="B7" s="1" t="s">
        <v>23</v>
      </c>
      <c r="C7" t="s">
        <v>16</v>
      </c>
      <c r="D7" s="1" t="s">
        <v>44</v>
      </c>
    </row>
    <row r="8" spans="1:4" x14ac:dyDescent="0.25">
      <c r="A8" t="s">
        <v>24</v>
      </c>
      <c r="B8" s="1" t="s">
        <v>25</v>
      </c>
      <c r="C8" t="s">
        <v>16</v>
      </c>
      <c r="D8" s="1" t="s">
        <v>26</v>
      </c>
    </row>
    <row r="10" spans="1:4" x14ac:dyDescent="0.25">
      <c r="A10" t="s">
        <v>27</v>
      </c>
    </row>
    <row r="11" spans="1:4" x14ac:dyDescent="0.25">
      <c r="A11" t="s">
        <v>28</v>
      </c>
      <c r="B11" s="1" t="s">
        <v>33</v>
      </c>
      <c r="C11" t="s">
        <v>29</v>
      </c>
    </row>
    <row r="12" spans="1:4" x14ac:dyDescent="0.25">
      <c r="A12" t="s">
        <v>28</v>
      </c>
      <c r="B12" s="1" t="s">
        <v>34</v>
      </c>
      <c r="C12" t="s">
        <v>30</v>
      </c>
    </row>
    <row r="13" spans="1:4" x14ac:dyDescent="0.25">
      <c r="A13" t="s">
        <v>28</v>
      </c>
      <c r="B13" s="1" t="s">
        <v>35</v>
      </c>
      <c r="C13" t="s">
        <v>36</v>
      </c>
    </row>
    <row r="14" spans="1:4" x14ac:dyDescent="0.25">
      <c r="A14" t="s">
        <v>32</v>
      </c>
      <c r="B14" s="1" t="s">
        <v>37</v>
      </c>
    </row>
    <row r="15" spans="1:4" x14ac:dyDescent="0.25">
      <c r="B15" s="1" t="s">
        <v>38</v>
      </c>
    </row>
    <row r="16" spans="1:4" x14ac:dyDescent="0.25">
      <c r="B16" s="1" t="s">
        <v>39</v>
      </c>
    </row>
    <row r="17" spans="1:3" ht="30" x14ac:dyDescent="0.25">
      <c r="B17" s="1" t="s">
        <v>40</v>
      </c>
    </row>
    <row r="18" spans="1:3" x14ac:dyDescent="0.25">
      <c r="B18" s="1" t="s">
        <v>41</v>
      </c>
    </row>
    <row r="19" spans="1:3" ht="30" x14ac:dyDescent="0.25">
      <c r="B19" s="1" t="s">
        <v>42</v>
      </c>
    </row>
    <row r="21" spans="1:3" x14ac:dyDescent="0.25">
      <c r="A21" t="s">
        <v>28</v>
      </c>
      <c r="B21" s="1" t="s">
        <v>45</v>
      </c>
      <c r="C21" t="s">
        <v>48</v>
      </c>
    </row>
    <row r="22" spans="1:3" x14ac:dyDescent="0.25">
      <c r="C22" t="s">
        <v>47</v>
      </c>
    </row>
    <row r="23" spans="1:3" x14ac:dyDescent="0.25">
      <c r="A23" t="s">
        <v>28</v>
      </c>
      <c r="B23" s="1" t="s">
        <v>49</v>
      </c>
      <c r="C23" t="s">
        <v>48</v>
      </c>
    </row>
    <row r="24" spans="1:3" x14ac:dyDescent="0.25">
      <c r="A24" t="s">
        <v>28</v>
      </c>
      <c r="B24" s="1" t="s">
        <v>50</v>
      </c>
      <c r="C24" t="s">
        <v>48</v>
      </c>
    </row>
    <row r="25" spans="1:3" x14ac:dyDescent="0.25">
      <c r="C25" t="s">
        <v>51</v>
      </c>
    </row>
    <row r="26" spans="1:3" x14ac:dyDescent="0.25">
      <c r="C26" t="s">
        <v>53</v>
      </c>
    </row>
    <row r="27" spans="1:3" x14ac:dyDescent="0.25">
      <c r="A27" t="s">
        <v>28</v>
      </c>
      <c r="B27" s="1" t="s">
        <v>55</v>
      </c>
      <c r="C27" t="s">
        <v>48</v>
      </c>
    </row>
    <row r="28" spans="1:3" x14ac:dyDescent="0.25">
      <c r="A28" t="s">
        <v>28</v>
      </c>
      <c r="B28" s="1" t="s">
        <v>52</v>
      </c>
      <c r="C28" t="s">
        <v>107</v>
      </c>
    </row>
    <row r="29" spans="1:3" x14ac:dyDescent="0.25">
      <c r="C29" t="s">
        <v>106</v>
      </c>
    </row>
    <row r="30" spans="1:3" x14ac:dyDescent="0.25">
      <c r="C30" t="s">
        <v>108</v>
      </c>
    </row>
    <row r="31" spans="1:3" x14ac:dyDescent="0.25">
      <c r="A31" t="s">
        <v>28</v>
      </c>
      <c r="B31" s="1" t="s">
        <v>54</v>
      </c>
      <c r="C31" t="s">
        <v>48</v>
      </c>
    </row>
    <row r="32" spans="1:3" x14ac:dyDescent="0.25">
      <c r="A32" t="s">
        <v>30</v>
      </c>
      <c r="B32" s="1" t="s">
        <v>62</v>
      </c>
      <c r="C32" t="s">
        <v>63</v>
      </c>
    </row>
    <row r="34" spans="1:4" x14ac:dyDescent="0.25">
      <c r="A34" t="s">
        <v>64</v>
      </c>
    </row>
    <row r="35" spans="1:4" x14ac:dyDescent="0.25">
      <c r="A35" t="s">
        <v>28</v>
      </c>
      <c r="B35" s="1" t="s">
        <v>111</v>
      </c>
      <c r="C35" t="s">
        <v>112</v>
      </c>
    </row>
    <row r="37" spans="1:4" x14ac:dyDescent="0.25">
      <c r="B37" s="1" t="s">
        <v>88</v>
      </c>
      <c r="C37" t="s">
        <v>89</v>
      </c>
      <c r="D37" s="1" t="s">
        <v>90</v>
      </c>
    </row>
    <row r="38" spans="1:4" x14ac:dyDescent="0.25">
      <c r="B38" s="1" t="s">
        <v>91</v>
      </c>
      <c r="C38" t="s">
        <v>89</v>
      </c>
      <c r="D38" s="1" t="s">
        <v>90</v>
      </c>
    </row>
    <row r="39" spans="1:4" x14ac:dyDescent="0.25">
      <c r="B39" s="1" t="s">
        <v>92</v>
      </c>
      <c r="C39" t="s">
        <v>89</v>
      </c>
      <c r="D39" s="1" t="s">
        <v>90</v>
      </c>
    </row>
    <row r="40" spans="1:4" x14ac:dyDescent="0.25">
      <c r="A40" t="s">
        <v>30</v>
      </c>
      <c r="B40" s="1" t="s">
        <v>93</v>
      </c>
      <c r="C40" t="s">
        <v>94</v>
      </c>
      <c r="D40" s="1" t="s">
        <v>95</v>
      </c>
    </row>
    <row r="41" spans="1:4" x14ac:dyDescent="0.25">
      <c r="C41" t="s">
        <v>99</v>
      </c>
    </row>
    <row r="42" spans="1:4" x14ac:dyDescent="0.25">
      <c r="A42" t="s">
        <v>28</v>
      </c>
      <c r="B42" s="1" t="s">
        <v>96</v>
      </c>
      <c r="C42" t="s">
        <v>29</v>
      </c>
    </row>
    <row r="43" spans="1:4" x14ac:dyDescent="0.25">
      <c r="A43" t="s">
        <v>30</v>
      </c>
      <c r="B43" s="1" t="s">
        <v>97</v>
      </c>
      <c r="C43" t="s">
        <v>30</v>
      </c>
    </row>
    <row r="44" spans="1:4" x14ac:dyDescent="0.25">
      <c r="A44" t="s">
        <v>30</v>
      </c>
      <c r="B44" s="1" t="s">
        <v>98</v>
      </c>
      <c r="C44" t="s">
        <v>30</v>
      </c>
    </row>
    <row r="46" spans="1:4" x14ac:dyDescent="0.25">
      <c r="A46" t="s">
        <v>28</v>
      </c>
      <c r="B46" s="1" t="s">
        <v>100</v>
      </c>
      <c r="C46" t="s">
        <v>101</v>
      </c>
    </row>
    <row r="47" spans="1:4" x14ac:dyDescent="0.25">
      <c r="C47" t="s">
        <v>47</v>
      </c>
    </row>
    <row r="48" spans="1:4" x14ac:dyDescent="0.25">
      <c r="A48" t="s">
        <v>28</v>
      </c>
      <c r="B48" s="1" t="s">
        <v>102</v>
      </c>
      <c r="C48" t="s">
        <v>101</v>
      </c>
    </row>
    <row r="50" spans="1:3" x14ac:dyDescent="0.25">
      <c r="A50" t="s">
        <v>28</v>
      </c>
      <c r="B50" s="1" t="s">
        <v>103</v>
      </c>
      <c r="C50" t="s">
        <v>104</v>
      </c>
    </row>
    <row r="51" spans="1:3" x14ac:dyDescent="0.25">
      <c r="C51" t="s">
        <v>47</v>
      </c>
    </row>
    <row r="52" spans="1:3" x14ac:dyDescent="0.25">
      <c r="A52" t="s">
        <v>28</v>
      </c>
      <c r="B52" s="1" t="s">
        <v>105</v>
      </c>
      <c r="C52" t="s">
        <v>104</v>
      </c>
    </row>
    <row r="54" spans="1:3" x14ac:dyDescent="0.25">
      <c r="A54" t="s">
        <v>28</v>
      </c>
      <c r="B54" s="1" t="s">
        <v>114</v>
      </c>
      <c r="C54" t="s">
        <v>117</v>
      </c>
    </row>
    <row r="55" spans="1:3" x14ac:dyDescent="0.25">
      <c r="C55" t="s">
        <v>110</v>
      </c>
    </row>
    <row r="56" spans="1:3" x14ac:dyDescent="0.25">
      <c r="C56" t="s">
        <v>109</v>
      </c>
    </row>
    <row r="57" spans="1:3" x14ac:dyDescent="0.25">
      <c r="C57" t="s">
        <v>113</v>
      </c>
    </row>
    <row r="58" spans="1:3" x14ac:dyDescent="0.25">
      <c r="C58" t="s">
        <v>112</v>
      </c>
    </row>
    <row r="59" spans="1:3" x14ac:dyDescent="0.25">
      <c r="A59" t="s">
        <v>28</v>
      </c>
      <c r="B59" s="1" t="s">
        <v>115</v>
      </c>
      <c r="C59" t="s">
        <v>117</v>
      </c>
    </row>
    <row r="60" spans="1:3" x14ac:dyDescent="0.25">
      <c r="C60" t="s">
        <v>116</v>
      </c>
    </row>
    <row r="62" spans="1:3" x14ac:dyDescent="0.25">
      <c r="A62" t="s">
        <v>30</v>
      </c>
      <c r="B62" s="1" t="s">
        <v>118</v>
      </c>
      <c r="C62" t="s">
        <v>119</v>
      </c>
    </row>
    <row r="63" spans="1:3" x14ac:dyDescent="0.25">
      <c r="C63" t="s">
        <v>125</v>
      </c>
    </row>
    <row r="64" spans="1:3" x14ac:dyDescent="0.25">
      <c r="C64" t="s">
        <v>120</v>
      </c>
    </row>
    <row r="65" spans="1:3" x14ac:dyDescent="0.25">
      <c r="A65" t="s">
        <v>30</v>
      </c>
      <c r="B65" s="1" t="s">
        <v>121</v>
      </c>
      <c r="C65" t="s">
        <v>119</v>
      </c>
    </row>
    <row r="66" spans="1:3" x14ac:dyDescent="0.25">
      <c r="C66" t="s">
        <v>122</v>
      </c>
    </row>
    <row r="67" spans="1:3" x14ac:dyDescent="0.25">
      <c r="A67" t="s">
        <v>30</v>
      </c>
      <c r="B67" s="1" t="s">
        <v>123</v>
      </c>
      <c r="C67" t="s">
        <v>119</v>
      </c>
    </row>
    <row r="68" spans="1:3" x14ac:dyDescent="0.25">
      <c r="C68" t="s">
        <v>46</v>
      </c>
    </row>
    <row r="69" spans="1:3" x14ac:dyDescent="0.25">
      <c r="C69" t="s">
        <v>124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C230-368F-42FF-BF62-336FC8763469}">
  <dimension ref="A1:C29"/>
  <sheetViews>
    <sheetView workbookViewId="0">
      <selection activeCell="A31" sqref="A31"/>
    </sheetView>
  </sheetViews>
  <sheetFormatPr defaultRowHeight="15" x14ac:dyDescent="0.25"/>
  <cols>
    <col min="1" max="1" width="22.140625" bestFit="1" customWidth="1"/>
    <col min="3" max="3" width="44.140625" style="1" customWidth="1"/>
  </cols>
  <sheetData>
    <row r="1" spans="1:3" x14ac:dyDescent="0.25">
      <c r="A1" t="s">
        <v>68</v>
      </c>
    </row>
    <row r="2" spans="1:3" x14ac:dyDescent="0.25">
      <c r="A2" t="s">
        <v>56</v>
      </c>
      <c r="B2" t="s">
        <v>57</v>
      </c>
      <c r="C2" s="1" t="s">
        <v>58</v>
      </c>
    </row>
    <row r="3" spans="1:3" ht="30" x14ac:dyDescent="0.25">
      <c r="A3" t="s">
        <v>212</v>
      </c>
      <c r="B3">
        <v>1</v>
      </c>
      <c r="C3" s="1" t="s">
        <v>214</v>
      </c>
    </row>
    <row r="4" spans="1:3" ht="60" x14ac:dyDescent="0.25">
      <c r="A4" t="s">
        <v>213</v>
      </c>
      <c r="B4">
        <v>1</v>
      </c>
      <c r="C4" s="1" t="s">
        <v>59</v>
      </c>
    </row>
    <row r="5" spans="1:3" x14ac:dyDescent="0.25">
      <c r="A5" t="s">
        <v>65</v>
      </c>
      <c r="B5">
        <v>1</v>
      </c>
    </row>
    <row r="6" spans="1:3" x14ac:dyDescent="0.25">
      <c r="A6" t="s">
        <v>66</v>
      </c>
      <c r="B6" t="s">
        <v>61</v>
      </c>
    </row>
    <row r="7" spans="1:3" x14ac:dyDescent="0.25">
      <c r="A7" t="s">
        <v>60</v>
      </c>
      <c r="B7">
        <v>2</v>
      </c>
    </row>
    <row r="9" spans="1:3" x14ac:dyDescent="0.25">
      <c r="A9" t="s">
        <v>67</v>
      </c>
    </row>
    <row r="10" spans="1:3" x14ac:dyDescent="0.25">
      <c r="A10" t="s">
        <v>69</v>
      </c>
    </row>
    <row r="11" spans="1:3" x14ac:dyDescent="0.25">
      <c r="A11" s="3" t="s">
        <v>71</v>
      </c>
      <c r="B11" s="3">
        <v>1</v>
      </c>
      <c r="C11" s="4" t="s">
        <v>72</v>
      </c>
    </row>
    <row r="13" spans="1:3" x14ac:dyDescent="0.25">
      <c r="A13" t="s">
        <v>70</v>
      </c>
    </row>
    <row r="14" spans="1:3" x14ac:dyDescent="0.25">
      <c r="A14" s="3" t="s">
        <v>71</v>
      </c>
      <c r="B14" s="3">
        <v>1</v>
      </c>
      <c r="C14" s="4" t="s">
        <v>73</v>
      </c>
    </row>
    <row r="16" spans="1:3" x14ac:dyDescent="0.25">
      <c r="A16" t="s">
        <v>74</v>
      </c>
    </row>
    <row r="17" spans="1:3" x14ac:dyDescent="0.25">
      <c r="A17" s="3" t="s">
        <v>71</v>
      </c>
      <c r="B17" s="3">
        <v>1</v>
      </c>
      <c r="C17" s="4" t="s">
        <v>76</v>
      </c>
    </row>
    <row r="18" spans="1:3" x14ac:dyDescent="0.25">
      <c r="A18" s="3" t="s">
        <v>75</v>
      </c>
      <c r="B18" s="3">
        <v>1</v>
      </c>
      <c r="C18" s="4" t="s">
        <v>87</v>
      </c>
    </row>
    <row r="19" spans="1:3" x14ac:dyDescent="0.25">
      <c r="A19" s="5" t="s">
        <v>80</v>
      </c>
      <c r="B19" s="5">
        <v>1</v>
      </c>
      <c r="C19" s="4" t="s">
        <v>61</v>
      </c>
    </row>
    <row r="20" spans="1:3" x14ac:dyDescent="0.25">
      <c r="A20" s="5" t="s">
        <v>81</v>
      </c>
      <c r="B20" s="3" t="s">
        <v>61</v>
      </c>
      <c r="C20" s="4" t="s">
        <v>82</v>
      </c>
    </row>
    <row r="22" spans="1:3" x14ac:dyDescent="0.25">
      <c r="A22" t="s">
        <v>77</v>
      </c>
    </row>
    <row r="23" spans="1:3" x14ac:dyDescent="0.25">
      <c r="A23" s="3" t="s">
        <v>71</v>
      </c>
      <c r="B23" s="3">
        <v>1</v>
      </c>
      <c r="C23" s="4" t="s">
        <v>78</v>
      </c>
    </row>
    <row r="24" spans="1:3" x14ac:dyDescent="0.25">
      <c r="A24" s="3" t="s">
        <v>79</v>
      </c>
      <c r="B24" s="3">
        <v>1</v>
      </c>
      <c r="C24" s="4" t="s">
        <v>87</v>
      </c>
    </row>
    <row r="26" spans="1:3" x14ac:dyDescent="0.25">
      <c r="A26" t="s">
        <v>83</v>
      </c>
    </row>
    <row r="27" spans="1:3" x14ac:dyDescent="0.25">
      <c r="A27" s="3" t="s">
        <v>71</v>
      </c>
      <c r="B27" s="3">
        <v>1</v>
      </c>
      <c r="C27" s="4" t="s">
        <v>84</v>
      </c>
    </row>
    <row r="28" spans="1:3" x14ac:dyDescent="0.25">
      <c r="A28" s="3" t="s">
        <v>85</v>
      </c>
      <c r="B28" s="3">
        <v>1</v>
      </c>
      <c r="C28" s="4" t="s">
        <v>61</v>
      </c>
    </row>
    <row r="29" spans="1:3" x14ac:dyDescent="0.25">
      <c r="A29" s="3" t="s">
        <v>86</v>
      </c>
      <c r="B29" s="3" t="s">
        <v>61</v>
      </c>
      <c r="C29" s="4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9F4B-394B-44B5-A016-2A4A48FAE07E}">
  <dimension ref="A1:G28"/>
  <sheetViews>
    <sheetView tabSelected="1" zoomScale="85" zoomScaleNormal="85" workbookViewId="0">
      <selection activeCell="G16" sqref="G16"/>
    </sheetView>
  </sheetViews>
  <sheetFormatPr defaultRowHeight="15" x14ac:dyDescent="0.25"/>
  <cols>
    <col min="1" max="2" width="7.5703125" bestFit="1" customWidth="1"/>
    <col min="3" max="3" width="50.7109375" customWidth="1"/>
    <col min="7" max="7" width="30.7109375" customWidth="1"/>
  </cols>
  <sheetData>
    <row r="1" spans="1:7" x14ac:dyDescent="0.25">
      <c r="B1" s="11" t="s">
        <v>215</v>
      </c>
      <c r="C1" s="11" t="s">
        <v>58</v>
      </c>
    </row>
    <row r="2" spans="1:7" x14ac:dyDescent="0.25">
      <c r="B2" s="3" t="s">
        <v>216</v>
      </c>
      <c r="C2" s="3" t="s">
        <v>217</v>
      </c>
      <c r="E2" s="19" t="s">
        <v>215</v>
      </c>
      <c r="F2" s="11" t="s">
        <v>251</v>
      </c>
      <c r="G2" s="19" t="s">
        <v>250</v>
      </c>
    </row>
    <row r="3" spans="1:7" x14ac:dyDescent="0.25">
      <c r="B3" s="3" t="s">
        <v>218</v>
      </c>
      <c r="C3" s="3" t="s">
        <v>219</v>
      </c>
      <c r="E3" s="18" t="str">
        <f>A13</f>
        <v>WPA</v>
      </c>
      <c r="F3" s="18" t="s">
        <v>247</v>
      </c>
      <c r="G3" s="4" t="s">
        <v>242</v>
      </c>
    </row>
    <row r="4" spans="1:7" x14ac:dyDescent="0.25">
      <c r="B4" s="3" t="s">
        <v>220</v>
      </c>
      <c r="C4" s="3" t="s">
        <v>221</v>
      </c>
      <c r="E4" s="3" t="str">
        <f>A18</f>
        <v>WPL</v>
      </c>
      <c r="F4" s="3" t="s">
        <v>247</v>
      </c>
      <c r="G4" s="3" t="str">
        <f>G3</f>
        <v>Clear CRC unit</v>
      </c>
    </row>
    <row r="5" spans="1:7" x14ac:dyDescent="0.25">
      <c r="B5" s="3" t="s">
        <v>222</v>
      </c>
      <c r="C5" s="3" t="s">
        <v>223</v>
      </c>
      <c r="E5" s="3" t="str">
        <f>B10</f>
        <v>ERCOV</v>
      </c>
      <c r="F5" s="3" t="s">
        <v>247</v>
      </c>
      <c r="G5" s="3" t="s">
        <v>249</v>
      </c>
    </row>
    <row r="6" spans="1:7" s="1" customFormat="1" x14ac:dyDescent="0.25">
      <c r="B6" s="4" t="s">
        <v>224</v>
      </c>
      <c r="C6" s="4" t="s">
        <v>225</v>
      </c>
    </row>
    <row r="7" spans="1:7" x14ac:dyDescent="0.25">
      <c r="B7" s="3" t="s">
        <v>226</v>
      </c>
      <c r="C7" s="3" t="s">
        <v>227</v>
      </c>
    </row>
    <row r="8" spans="1:7" x14ac:dyDescent="0.25">
      <c r="B8" s="3" t="s">
        <v>228</v>
      </c>
      <c r="C8" s="3" t="s">
        <v>229</v>
      </c>
    </row>
    <row r="9" spans="1:7" x14ac:dyDescent="0.25">
      <c r="B9" s="3" t="s">
        <v>230</v>
      </c>
      <c r="C9" s="3" t="s">
        <v>231</v>
      </c>
    </row>
    <row r="10" spans="1:7" x14ac:dyDescent="0.25">
      <c r="B10" s="3" t="s">
        <v>232</v>
      </c>
      <c r="C10" s="3" t="s">
        <v>233</v>
      </c>
    </row>
    <row r="12" spans="1:7" x14ac:dyDescent="0.25">
      <c r="A12" s="11" t="s">
        <v>234</v>
      </c>
      <c r="B12" s="11" t="s">
        <v>235</v>
      </c>
      <c r="C12" s="11" t="s">
        <v>243</v>
      </c>
    </row>
    <row r="13" spans="1:7" ht="45" x14ac:dyDescent="0.25">
      <c r="A13" s="16" t="str">
        <f>B2</f>
        <v>WPA</v>
      </c>
      <c r="B13" s="16" t="str">
        <f>B3</f>
        <v>WSA</v>
      </c>
      <c r="C13" s="4" t="s">
        <v>236</v>
      </c>
    </row>
    <row r="14" spans="1:7" ht="45" x14ac:dyDescent="0.25">
      <c r="A14" s="16" t="str">
        <f>B13</f>
        <v>WSA</v>
      </c>
      <c r="B14" s="16" t="str">
        <f>B4</f>
        <v>WACRC</v>
      </c>
      <c r="C14" s="4" t="s">
        <v>237</v>
      </c>
    </row>
    <row r="15" spans="1:7" ht="45" x14ac:dyDescent="0.25">
      <c r="A15" s="16" t="str">
        <f>B14</f>
        <v>WACRC</v>
      </c>
      <c r="B15" s="16" t="str">
        <f>B5</f>
        <v>CACRC</v>
      </c>
      <c r="C15" s="4" t="s">
        <v>238</v>
      </c>
    </row>
    <row r="16" spans="1:7" ht="60" x14ac:dyDescent="0.25">
      <c r="A16" s="16" t="str">
        <f>B15</f>
        <v>CACRC</v>
      </c>
      <c r="B16" s="16" t="str">
        <f>B6</f>
        <v>WPL</v>
      </c>
      <c r="C16" s="4" t="s">
        <v>241</v>
      </c>
    </row>
    <row r="17" spans="1:3" ht="30" x14ac:dyDescent="0.25">
      <c r="A17" s="16" t="str">
        <f>A16</f>
        <v>CACRC</v>
      </c>
      <c r="B17" s="16" t="str">
        <f>B10</f>
        <v>ERCOV</v>
      </c>
      <c r="C17" s="4" t="s">
        <v>239</v>
      </c>
    </row>
    <row r="18" spans="1:3" ht="45" x14ac:dyDescent="0.25">
      <c r="A18" s="16" t="str">
        <f>B6</f>
        <v>WPL</v>
      </c>
      <c r="B18" s="16" t="str">
        <f>B7</f>
        <v>WDB</v>
      </c>
      <c r="C18" s="4" t="s">
        <v>240</v>
      </c>
    </row>
    <row r="19" spans="1:3" ht="45" x14ac:dyDescent="0.25">
      <c r="A19" s="16" t="str">
        <f>B18</f>
        <v>WDB</v>
      </c>
      <c r="B19" s="16" t="str">
        <f>B18</f>
        <v>WDB</v>
      </c>
      <c r="C19" s="4" t="s">
        <v>244</v>
      </c>
    </row>
    <row r="20" spans="1:3" ht="45" x14ac:dyDescent="0.25">
      <c r="A20" s="16" t="str">
        <f>A19</f>
        <v>WDB</v>
      </c>
      <c r="B20" s="16" t="str">
        <f>B8</f>
        <v>WDCRC</v>
      </c>
      <c r="C20" s="4" t="s">
        <v>245</v>
      </c>
    </row>
    <row r="21" spans="1:3" ht="45" x14ac:dyDescent="0.25">
      <c r="A21" s="16" t="str">
        <f>B20</f>
        <v>WDCRC</v>
      </c>
      <c r="B21" s="16" t="str">
        <f>B9</f>
        <v>CDCRC</v>
      </c>
      <c r="C21" s="4" t="s">
        <v>238</v>
      </c>
    </row>
    <row r="22" spans="1:3" ht="45" x14ac:dyDescent="0.25">
      <c r="A22" s="16" t="str">
        <f>B21</f>
        <v>CDCRC</v>
      </c>
      <c r="B22" s="16" t="str">
        <f>A13</f>
        <v>WPA</v>
      </c>
      <c r="C22" s="4" t="s">
        <v>246</v>
      </c>
    </row>
    <row r="23" spans="1:3" x14ac:dyDescent="0.25">
      <c r="A23" s="16" t="str">
        <f>B17</f>
        <v>ERCOV</v>
      </c>
      <c r="B23" s="16" t="str">
        <f>B22</f>
        <v>WPA</v>
      </c>
      <c r="C23" s="17" t="s">
        <v>248</v>
      </c>
    </row>
    <row r="24" spans="1:3" x14ac:dyDescent="0.25">
      <c r="A24" s="15"/>
      <c r="B24" s="15"/>
    </row>
    <row r="25" spans="1:3" x14ac:dyDescent="0.25">
      <c r="A25" s="15"/>
      <c r="B25" s="15"/>
    </row>
    <row r="26" spans="1:3" x14ac:dyDescent="0.25">
      <c r="A26" s="15"/>
      <c r="B26" s="15"/>
    </row>
    <row r="27" spans="1:3" x14ac:dyDescent="0.25">
      <c r="A27" s="15"/>
      <c r="B27" s="15"/>
    </row>
    <row r="28" spans="1:3" x14ac:dyDescent="0.25">
      <c r="A28" s="15"/>
      <c r="B28" s="1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C6AF-47C9-41ED-B1DB-D338ED46E7CF}">
  <dimension ref="A1:H22"/>
  <sheetViews>
    <sheetView workbookViewId="0">
      <selection activeCell="H1" sqref="H1"/>
    </sheetView>
  </sheetViews>
  <sheetFormatPr defaultRowHeight="15" x14ac:dyDescent="0.25"/>
  <cols>
    <col min="5" max="5" width="15.7109375" bestFit="1" customWidth="1"/>
    <col min="6" max="6" width="10.5703125" bestFit="1" customWidth="1"/>
  </cols>
  <sheetData>
    <row r="1" spans="1:8" x14ac:dyDescent="0.25">
      <c r="A1" s="14" t="s">
        <v>150</v>
      </c>
      <c r="B1" s="13" t="s">
        <v>151</v>
      </c>
      <c r="C1" s="13"/>
      <c r="D1" s="13" t="s">
        <v>152</v>
      </c>
      <c r="E1" s="13"/>
      <c r="F1" s="14" t="s">
        <v>153</v>
      </c>
      <c r="H1" s="2" t="s">
        <v>163</v>
      </c>
    </row>
    <row r="2" spans="1:8" x14ac:dyDescent="0.25">
      <c r="A2" s="14"/>
      <c r="B2" s="11" t="s">
        <v>154</v>
      </c>
      <c r="C2" s="11" t="s">
        <v>155</v>
      </c>
      <c r="D2" s="11" t="s">
        <v>156</v>
      </c>
      <c r="E2" s="11" t="s">
        <v>157</v>
      </c>
      <c r="F2" s="14"/>
    </row>
    <row r="3" spans="1:8" x14ac:dyDescent="0.25">
      <c r="A3" s="7">
        <v>15</v>
      </c>
      <c r="B3" s="3">
        <v>1</v>
      </c>
      <c r="C3" s="8">
        <f>A3</f>
        <v>15</v>
      </c>
      <c r="D3" s="3">
        <f>-1*2^(B3-1)</f>
        <v>-1</v>
      </c>
      <c r="E3" s="9">
        <f t="shared" ref="E3:E15" si="0">E4/2</f>
        <v>0.999969482421875</v>
      </c>
      <c r="F3" s="10">
        <f t="shared" ref="F3:F15" si="1">F4/2</f>
        <v>3.0517578125E-5</v>
      </c>
    </row>
    <row r="4" spans="1:8" x14ac:dyDescent="0.25">
      <c r="A4" s="7">
        <f>A3-1</f>
        <v>14</v>
      </c>
      <c r="B4" s="3">
        <f>B3+1</f>
        <v>2</v>
      </c>
      <c r="C4" s="8">
        <f t="shared" ref="C4:C17" si="2">A4</f>
        <v>14</v>
      </c>
      <c r="D4" s="3">
        <f t="shared" ref="D4:D17" si="3">-1*2^(B4-1)</f>
        <v>-2</v>
      </c>
      <c r="E4" s="9">
        <f t="shared" si="0"/>
        <v>1.99993896484375</v>
      </c>
      <c r="F4" s="10">
        <f t="shared" si="1"/>
        <v>6.103515625E-5</v>
      </c>
    </row>
    <row r="5" spans="1:8" x14ac:dyDescent="0.25">
      <c r="A5" s="7">
        <f t="shared" ref="A5:A17" si="4">A4-1</f>
        <v>13</v>
      </c>
      <c r="B5" s="3">
        <f t="shared" ref="B5:B17" si="5">B4+1</f>
        <v>3</v>
      </c>
      <c r="C5" s="8">
        <f t="shared" si="2"/>
        <v>13</v>
      </c>
      <c r="D5" s="3">
        <f t="shared" si="3"/>
        <v>-4</v>
      </c>
      <c r="E5" s="9">
        <f t="shared" si="0"/>
        <v>3.9998779296875</v>
      </c>
      <c r="F5" s="10">
        <f t="shared" si="1"/>
        <v>1.220703125E-4</v>
      </c>
    </row>
    <row r="6" spans="1:8" x14ac:dyDescent="0.25">
      <c r="A6" s="7">
        <f t="shared" si="4"/>
        <v>12</v>
      </c>
      <c r="B6" s="3">
        <f t="shared" si="5"/>
        <v>4</v>
      </c>
      <c r="C6" s="8">
        <f t="shared" si="2"/>
        <v>12</v>
      </c>
      <c r="D6" s="3">
        <f t="shared" si="3"/>
        <v>-8</v>
      </c>
      <c r="E6" s="9">
        <f t="shared" si="0"/>
        <v>7.999755859375</v>
      </c>
      <c r="F6" s="10">
        <f t="shared" si="1"/>
        <v>2.44140625E-4</v>
      </c>
    </row>
    <row r="7" spans="1:8" x14ac:dyDescent="0.25">
      <c r="A7" s="7">
        <f t="shared" si="4"/>
        <v>11</v>
      </c>
      <c r="B7" s="3">
        <f t="shared" si="5"/>
        <v>5</v>
      </c>
      <c r="C7" s="8">
        <f t="shared" si="2"/>
        <v>11</v>
      </c>
      <c r="D7" s="3">
        <f t="shared" si="3"/>
        <v>-16</v>
      </c>
      <c r="E7" s="9">
        <f t="shared" si="0"/>
        <v>15.99951171875</v>
      </c>
      <c r="F7" s="10">
        <f t="shared" si="1"/>
        <v>4.8828125E-4</v>
      </c>
    </row>
    <row r="8" spans="1:8" x14ac:dyDescent="0.25">
      <c r="A8" s="7">
        <f t="shared" si="4"/>
        <v>10</v>
      </c>
      <c r="B8" s="3">
        <f t="shared" si="5"/>
        <v>6</v>
      </c>
      <c r="C8" s="8">
        <f t="shared" si="2"/>
        <v>10</v>
      </c>
      <c r="D8" s="3">
        <f t="shared" si="3"/>
        <v>-32</v>
      </c>
      <c r="E8" s="9">
        <f t="shared" si="0"/>
        <v>31.9990234375</v>
      </c>
      <c r="F8" s="10">
        <f t="shared" si="1"/>
        <v>9.765625E-4</v>
      </c>
    </row>
    <row r="9" spans="1:8" x14ac:dyDescent="0.25">
      <c r="A9" s="7">
        <f t="shared" si="4"/>
        <v>9</v>
      </c>
      <c r="B9" s="3">
        <f t="shared" si="5"/>
        <v>7</v>
      </c>
      <c r="C9" s="8">
        <f t="shared" si="2"/>
        <v>9</v>
      </c>
      <c r="D9" s="3">
        <f t="shared" si="3"/>
        <v>-64</v>
      </c>
      <c r="E9" s="9">
        <f t="shared" si="0"/>
        <v>63.998046875</v>
      </c>
      <c r="F9" s="10">
        <f t="shared" si="1"/>
        <v>1.953125E-3</v>
      </c>
    </row>
    <row r="10" spans="1:8" x14ac:dyDescent="0.25">
      <c r="A10" s="7">
        <f t="shared" si="4"/>
        <v>8</v>
      </c>
      <c r="B10" s="3">
        <f t="shared" si="5"/>
        <v>8</v>
      </c>
      <c r="C10" s="8">
        <f t="shared" si="2"/>
        <v>8</v>
      </c>
      <c r="D10" s="3">
        <f t="shared" si="3"/>
        <v>-128</v>
      </c>
      <c r="E10" s="9">
        <f t="shared" si="0"/>
        <v>127.99609375</v>
      </c>
      <c r="F10" s="10">
        <f t="shared" si="1"/>
        <v>3.90625E-3</v>
      </c>
    </row>
    <row r="11" spans="1:8" x14ac:dyDescent="0.25">
      <c r="A11" s="7">
        <f t="shared" si="4"/>
        <v>7</v>
      </c>
      <c r="B11" s="3">
        <f t="shared" si="5"/>
        <v>9</v>
      </c>
      <c r="C11" s="8">
        <f t="shared" si="2"/>
        <v>7</v>
      </c>
      <c r="D11" s="3">
        <f t="shared" si="3"/>
        <v>-256</v>
      </c>
      <c r="E11" s="9">
        <f t="shared" si="0"/>
        <v>255.9921875</v>
      </c>
      <c r="F11" s="10">
        <f t="shared" si="1"/>
        <v>7.8125E-3</v>
      </c>
    </row>
    <row r="12" spans="1:8" x14ac:dyDescent="0.25">
      <c r="A12" s="7">
        <f t="shared" si="4"/>
        <v>6</v>
      </c>
      <c r="B12" s="3">
        <f t="shared" si="5"/>
        <v>10</v>
      </c>
      <c r="C12" s="8">
        <f t="shared" si="2"/>
        <v>6</v>
      </c>
      <c r="D12" s="3">
        <f t="shared" si="3"/>
        <v>-512</v>
      </c>
      <c r="E12" s="9">
        <f t="shared" si="0"/>
        <v>511.984375</v>
      </c>
      <c r="F12" s="10">
        <f t="shared" si="1"/>
        <v>1.5625E-2</v>
      </c>
    </row>
    <row r="13" spans="1:8" x14ac:dyDescent="0.25">
      <c r="A13" s="7">
        <f t="shared" si="4"/>
        <v>5</v>
      </c>
      <c r="B13" s="3">
        <f t="shared" si="5"/>
        <v>11</v>
      </c>
      <c r="C13" s="8">
        <f t="shared" si="2"/>
        <v>5</v>
      </c>
      <c r="D13" s="3">
        <f t="shared" si="3"/>
        <v>-1024</v>
      </c>
      <c r="E13" s="9">
        <f t="shared" si="0"/>
        <v>1023.96875</v>
      </c>
      <c r="F13" s="10">
        <f t="shared" si="1"/>
        <v>3.125E-2</v>
      </c>
    </row>
    <row r="14" spans="1:8" x14ac:dyDescent="0.25">
      <c r="A14" s="7">
        <f t="shared" si="4"/>
        <v>4</v>
      </c>
      <c r="B14" s="3">
        <f t="shared" si="5"/>
        <v>12</v>
      </c>
      <c r="C14" s="8">
        <f t="shared" si="2"/>
        <v>4</v>
      </c>
      <c r="D14" s="3">
        <f t="shared" si="3"/>
        <v>-2048</v>
      </c>
      <c r="E14" s="9">
        <f t="shared" si="0"/>
        <v>2047.9375</v>
      </c>
      <c r="F14" s="10">
        <f t="shared" si="1"/>
        <v>6.25E-2</v>
      </c>
    </row>
    <row r="15" spans="1:8" x14ac:dyDescent="0.25">
      <c r="A15" s="7">
        <f t="shared" si="4"/>
        <v>3</v>
      </c>
      <c r="B15" s="3">
        <f t="shared" si="5"/>
        <v>13</v>
      </c>
      <c r="C15" s="8">
        <f t="shared" si="2"/>
        <v>3</v>
      </c>
      <c r="D15" s="3">
        <f t="shared" si="3"/>
        <v>-4096</v>
      </c>
      <c r="E15" s="9">
        <f t="shared" si="0"/>
        <v>4095.875</v>
      </c>
      <c r="F15" s="10">
        <f t="shared" si="1"/>
        <v>0.125</v>
      </c>
    </row>
    <row r="16" spans="1:8" x14ac:dyDescent="0.25">
      <c r="A16" s="7">
        <f t="shared" si="4"/>
        <v>2</v>
      </c>
      <c r="B16" s="3">
        <f t="shared" si="5"/>
        <v>14</v>
      </c>
      <c r="C16" s="8">
        <f t="shared" si="2"/>
        <v>2</v>
      </c>
      <c r="D16" s="3">
        <f t="shared" si="3"/>
        <v>-8192</v>
      </c>
      <c r="E16" s="9">
        <f>E17/2</f>
        <v>8191.75</v>
      </c>
      <c r="F16" s="10">
        <f>F17/2</f>
        <v>0.25</v>
      </c>
    </row>
    <row r="17" spans="1:6" x14ac:dyDescent="0.25">
      <c r="A17" s="7">
        <f t="shared" si="4"/>
        <v>1</v>
      </c>
      <c r="B17" s="3">
        <f t="shared" si="5"/>
        <v>15</v>
      </c>
      <c r="C17" s="8">
        <f t="shared" si="2"/>
        <v>1</v>
      </c>
      <c r="D17" s="3">
        <f t="shared" si="3"/>
        <v>-16384</v>
      </c>
      <c r="E17" s="9">
        <f>-D17-0.5</f>
        <v>16383.5</v>
      </c>
      <c r="F17" s="10">
        <v>0.5</v>
      </c>
    </row>
    <row r="18" spans="1:6" x14ac:dyDescent="0.25">
      <c r="A18" s="6"/>
    </row>
    <row r="19" spans="1:6" x14ac:dyDescent="0.25">
      <c r="A19" s="6" t="s">
        <v>158</v>
      </c>
      <c r="B19" t="s">
        <v>159</v>
      </c>
    </row>
    <row r="20" spans="1:6" x14ac:dyDescent="0.25">
      <c r="A20" s="6"/>
    </row>
    <row r="21" spans="1:6" x14ac:dyDescent="0.25">
      <c r="A21" s="6" t="s">
        <v>160</v>
      </c>
    </row>
    <row r="22" spans="1:6" x14ac:dyDescent="0.25">
      <c r="A22">
        <f>0.78*4</f>
        <v>3.12</v>
      </c>
    </row>
  </sheetData>
  <mergeCells count="4">
    <mergeCell ref="B1:C1"/>
    <mergeCell ref="D1:E1"/>
    <mergeCell ref="F1:F2"/>
    <mergeCell ref="A1:A2"/>
  </mergeCells>
  <hyperlinks>
    <hyperlink ref="H1" location="'Table of Contents'!A1" display="return to TOC" xr:uid="{24E65C8A-EF09-41E6-9A97-7F600EFB1C8C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D962-7A74-4ADA-9D64-6155B0780BE1}">
  <dimension ref="A2:B29"/>
  <sheetViews>
    <sheetView topLeftCell="A10" workbookViewId="0">
      <selection activeCell="B30" sqref="B30"/>
    </sheetView>
  </sheetViews>
  <sheetFormatPr defaultRowHeight="15" x14ac:dyDescent="0.25"/>
  <cols>
    <col min="1" max="1" width="30.7109375" customWidth="1"/>
    <col min="2" max="2" width="50.7109375" customWidth="1"/>
  </cols>
  <sheetData>
    <row r="2" spans="1:2" ht="75" x14ac:dyDescent="0.25">
      <c r="A2" t="s">
        <v>166</v>
      </c>
      <c r="B2" s="1" t="s">
        <v>171</v>
      </c>
    </row>
    <row r="4" spans="1:2" x14ac:dyDescent="0.25">
      <c r="A4" t="s">
        <v>167</v>
      </c>
      <c r="B4" t="s">
        <v>168</v>
      </c>
    </row>
    <row r="6" spans="1:2" x14ac:dyDescent="0.25">
      <c r="A6" t="s">
        <v>169</v>
      </c>
      <c r="B6" t="s">
        <v>170</v>
      </c>
    </row>
    <row r="8" spans="1:2" ht="75" x14ac:dyDescent="0.25">
      <c r="B8" s="1" t="s">
        <v>172</v>
      </c>
    </row>
    <row r="9" spans="1:2" x14ac:dyDescent="0.25">
      <c r="A9" t="s">
        <v>173</v>
      </c>
      <c r="B9" t="s">
        <v>176</v>
      </c>
    </row>
    <row r="10" spans="1:2" x14ac:dyDescent="0.25">
      <c r="A10" t="s">
        <v>174</v>
      </c>
      <c r="B10" t="s">
        <v>176</v>
      </c>
    </row>
    <row r="11" spans="1:2" ht="30" x14ac:dyDescent="0.25">
      <c r="A11" t="s">
        <v>175</v>
      </c>
      <c r="B11" s="1" t="s">
        <v>177</v>
      </c>
    </row>
    <row r="12" spans="1:2" x14ac:dyDescent="0.25">
      <c r="B12" t="s">
        <v>178</v>
      </c>
    </row>
    <row r="13" spans="1:2" x14ac:dyDescent="0.25">
      <c r="B13" t="s">
        <v>179</v>
      </c>
    </row>
    <row r="14" spans="1:2" x14ac:dyDescent="0.25">
      <c r="B14" t="s">
        <v>180</v>
      </c>
    </row>
    <row r="15" spans="1:2" x14ac:dyDescent="0.25">
      <c r="B15" t="s">
        <v>181</v>
      </c>
    </row>
    <row r="17" spans="1:2" x14ac:dyDescent="0.25">
      <c r="A17" t="s">
        <v>182</v>
      </c>
      <c r="B17" t="s">
        <v>183</v>
      </c>
    </row>
    <row r="18" spans="1:2" x14ac:dyDescent="0.25">
      <c r="A18" t="s">
        <v>184</v>
      </c>
      <c r="B18" t="s">
        <v>185</v>
      </c>
    </row>
    <row r="19" spans="1:2" x14ac:dyDescent="0.25">
      <c r="A19" t="s">
        <v>186</v>
      </c>
      <c r="B19" t="s">
        <v>187</v>
      </c>
    </row>
    <row r="20" spans="1:2" x14ac:dyDescent="0.25">
      <c r="A20" t="s">
        <v>188</v>
      </c>
      <c r="B20">
        <f>3.3/2 /2.5 *16384</f>
        <v>10813.439999999999</v>
      </c>
    </row>
    <row r="21" spans="1:2" ht="18" x14ac:dyDescent="0.35">
      <c r="A21" t="s">
        <v>189</v>
      </c>
      <c r="B21" t="s">
        <v>190</v>
      </c>
    </row>
    <row r="22" spans="1:2" ht="18" x14ac:dyDescent="0.35">
      <c r="B22" t="s">
        <v>191</v>
      </c>
    </row>
    <row r="23" spans="1:2" ht="18" x14ac:dyDescent="0.35">
      <c r="A23" t="s">
        <v>192</v>
      </c>
    </row>
    <row r="24" spans="1:2" ht="18" x14ac:dyDescent="0.35">
      <c r="A24" t="s">
        <v>193</v>
      </c>
    </row>
    <row r="25" spans="1:2" ht="18" x14ac:dyDescent="0.35">
      <c r="A25" t="s">
        <v>194</v>
      </c>
    </row>
    <row r="26" spans="1:2" x14ac:dyDescent="0.25">
      <c r="A26" t="s">
        <v>195</v>
      </c>
    </row>
    <row r="27" spans="1:2" x14ac:dyDescent="0.25">
      <c r="A27" s="12" t="s">
        <v>196</v>
      </c>
    </row>
    <row r="28" spans="1:2" ht="18" x14ac:dyDescent="0.35">
      <c r="A28" s="12" t="s">
        <v>197</v>
      </c>
    </row>
    <row r="29" spans="1:2" ht="18" x14ac:dyDescent="0.35">
      <c r="A29" t="s">
        <v>198</v>
      </c>
      <c r="B29" t="s">
        <v>199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359E4-3251-4EBD-92CB-CCA415B56A63}">
  <dimension ref="A1:E12"/>
  <sheetViews>
    <sheetView workbookViewId="0">
      <selection activeCell="B6" sqref="B6"/>
    </sheetView>
  </sheetViews>
  <sheetFormatPr defaultRowHeight="15" x14ac:dyDescent="0.25"/>
  <sheetData>
    <row r="1" spans="1:5" x14ac:dyDescent="0.25">
      <c r="A1" t="s">
        <v>201</v>
      </c>
    </row>
    <row r="2" spans="1:5" x14ac:dyDescent="0.25">
      <c r="A2" t="s">
        <v>202</v>
      </c>
    </row>
    <row r="3" spans="1:5" x14ac:dyDescent="0.25">
      <c r="B3" t="s">
        <v>207</v>
      </c>
      <c r="E3" t="s">
        <v>208</v>
      </c>
    </row>
    <row r="4" spans="1:5" x14ac:dyDescent="0.25">
      <c r="B4" t="s">
        <v>209</v>
      </c>
      <c r="E4" t="s">
        <v>210</v>
      </c>
    </row>
    <row r="5" spans="1:5" x14ac:dyDescent="0.25">
      <c r="C5" t="s">
        <v>211</v>
      </c>
    </row>
    <row r="9" spans="1:5" x14ac:dyDescent="0.25">
      <c r="A9" t="s">
        <v>203</v>
      </c>
    </row>
    <row r="10" spans="1:5" x14ac:dyDescent="0.25">
      <c r="B10" t="s">
        <v>204</v>
      </c>
    </row>
    <row r="11" spans="1:5" x14ac:dyDescent="0.25">
      <c r="B11" t="s">
        <v>205</v>
      </c>
    </row>
    <row r="12" spans="1:5" x14ac:dyDescent="0.25">
      <c r="B1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TOC</vt:lpstr>
      <vt:lpstr>Shopping</vt:lpstr>
      <vt:lpstr>Initialization</vt:lpstr>
      <vt:lpstr>Protocol</vt:lpstr>
      <vt:lpstr>Protocol, Packet layout</vt:lpstr>
      <vt:lpstr>QMath</vt:lpstr>
      <vt:lpstr>REF_A</vt:lpstr>
      <vt:lpstr>S-CS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2017-12-09T12:22:06Z</dcterms:modified>
</cp:coreProperties>
</file>