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11760" tabRatio="821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RCOOM_1" sheetId="13" r:id="rId6"/>
    <sheet name="LIMIS_S_1" sheetId="14" r:id="rId7"/>
    <sheet name="LIMIS_HCHO_1" sheetId="16" r:id="rId8"/>
    <sheet name="LIMIS_SHJ_1" sheetId="15" r:id="rId9"/>
    <sheet name="LIMIS_TN_1" sheetId="23" r:id="rId10"/>
    <sheet name="LIMIS_DHJYS_1" sheetId="17" r:id="rId11"/>
    <sheet name="LIMIS_V_P_1_hang" sheetId="11" r:id="rId12"/>
    <sheet name="LIMIS_NH3_N_1_hang" sheetId="10" r:id="rId13"/>
    <sheet name="NH3_NF2_1_del" sheetId="18" r:id="rId14"/>
    <sheet name="LIMIS_NO3_1" sheetId="22" r:id="rId15"/>
    <sheet name="LIMIS_OIL_1" sheetId="24" r:id="rId16"/>
    <sheet name="LIMIS_FDCJQ_1" sheetId="25" r:id="rId17"/>
    <sheet name="LIMIS_LZSP2_1" sheetId="26" r:id="rId18"/>
    <sheet name="LIMIS_LZZP_1" sheetId="27" r:id="rId19"/>
    <sheet name="LIMIS_YZYG_1" sheetId="28" r:id="rId20"/>
    <sheet name="LIMIS_YZXS_1" sheetId="29" r:id="rId21"/>
    <sheet name="LIMIS_YXSP_1" sheetId="30" r:id="rId22"/>
    <sheet name="LIMIS_QZLD_1" sheetId="31" r:id="rId23"/>
    <sheet name="LIMIS_QXSP_1" sheetId="32" r:id="rId24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0">LIMIS_DHJYS_1!$D$5</definedName>
    <definedName name="analysis_date" localSheetId="16">LIMIS_FDCJQ_1!$E$5</definedName>
    <definedName name="analysis_date" localSheetId="7">LIMIS_HCHO_1!$D$5</definedName>
    <definedName name="analysis_date" localSheetId="0">LIMIS_KMnO4_1!$E$5</definedName>
    <definedName name="analysis_date" localSheetId="17">LIMIS_LZSP2_1!$D$5</definedName>
    <definedName name="analysis_date" localSheetId="18">LIMIS_LZZP_1!$D$5</definedName>
    <definedName name="analysis_date" localSheetId="12">LIMIS_NH3_N_1_hang!$D$5</definedName>
    <definedName name="analysis_date" localSheetId="14">LIMIS_NO3_1!$D$5</definedName>
    <definedName name="analysis_date" localSheetId="15">LIMIS_OIL_1!$E$5</definedName>
    <definedName name="analysis_date" localSheetId="23">LIMIS_QXSP_1!$D$5</definedName>
    <definedName name="analysis_date" localSheetId="22">LIMIS_QZLD_1!$D$5</definedName>
    <definedName name="analysis_date" localSheetId="5">LIMIS_RCOOM_1!$D$5</definedName>
    <definedName name="analysis_date" localSheetId="6">LIMIS_S_1!$D$5</definedName>
    <definedName name="analysis_date" localSheetId="8">LIMIS_SHJ_1!$D$5</definedName>
    <definedName name="analysis_date" localSheetId="9">LIMIS_TN_1!$D$5</definedName>
    <definedName name="analysis_date" localSheetId="4">LIMIS_TP_1!$D$5</definedName>
    <definedName name="analysis_date" localSheetId="11">LIMIS_V_P_1_hang!$D$5</definedName>
    <definedName name="analysis_date" localSheetId="21">LIMIS_YXSP_1!$D$5</definedName>
    <definedName name="analysis_date" localSheetId="20">LIMIS_YZXS_1!$D$5</definedName>
    <definedName name="analysis_date" localSheetId="19">LIMIS_YZYG_1!$D$5</definedName>
    <definedName name="analysis_date" localSheetId="13">NH3_NF2_1_del!$D$5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0">LIMIS_DHJYS_1!$G$4</definedName>
    <definedName name="analysis_item" localSheetId="16">LIMIS_FDCJQ_1!$I$4</definedName>
    <definedName name="analysis_item" localSheetId="7">LIMIS_HCHO_1!$G$4</definedName>
    <definedName name="analysis_item" localSheetId="0">LIMIS_KMnO4_1!$H$4</definedName>
    <definedName name="analysis_item" localSheetId="17">LIMIS_LZSP2_1!$G$4</definedName>
    <definedName name="analysis_item" localSheetId="18">LIMIS_LZZP_1!$F$4</definedName>
    <definedName name="analysis_item" localSheetId="12">LIMIS_NH3_N_1_hang!$G$4</definedName>
    <definedName name="analysis_item" localSheetId="14">LIMIS_NO3_1!$F$4</definedName>
    <definedName name="analysis_item" localSheetId="15">LIMIS_OIL_1!$H$4</definedName>
    <definedName name="analysis_item" localSheetId="23">LIMIS_QXSP_1!$F$4</definedName>
    <definedName name="analysis_item" localSheetId="22">LIMIS_QZLD_1!$F$4</definedName>
    <definedName name="analysis_item" localSheetId="5">LIMIS_RCOOM_1!$G$4</definedName>
    <definedName name="analysis_item" localSheetId="6">LIMIS_S_1!$G$4</definedName>
    <definedName name="analysis_item" localSheetId="8">LIMIS_SHJ_1!$G$4</definedName>
    <definedName name="analysis_item" localSheetId="9">LIMIS_TN_1!$F$4</definedName>
    <definedName name="analysis_item" localSheetId="4">LIMIS_TP_1!$G$4</definedName>
    <definedName name="analysis_item" localSheetId="11">LIMIS_V_P_1_hang!$G$4</definedName>
    <definedName name="analysis_item" localSheetId="21">LIMIS_YXSP_1!$F$4</definedName>
    <definedName name="analysis_item" localSheetId="20">LIMIS_YZXS_1!$G$4</definedName>
    <definedName name="analysis_item" localSheetId="19">LIMIS_YZYG_1!$F$4</definedName>
    <definedName name="analysis_item" localSheetId="13">NH3_NF2_1_del!$F$4</definedName>
    <definedName name="curve_a" localSheetId="3">LIMIS_CL2_1!$C$28</definedName>
    <definedName name="curve_a" localSheetId="10">LIMIS_DHJYS_1!$C$29</definedName>
    <definedName name="curve_a" localSheetId="7">LIMIS_HCHO_1!$C$28</definedName>
    <definedName name="curve_a" localSheetId="5">LIMIS_RCOOM_1!$C$28</definedName>
    <definedName name="curve_a" localSheetId="6">LIMIS_S_1!$C$28</definedName>
    <definedName name="curve_a" localSheetId="8">LIMIS_SHJ_1!$C$28</definedName>
    <definedName name="curve_a" localSheetId="4">LIMIS_TP_1!$C$28</definedName>
    <definedName name="curve_b" localSheetId="3">LIMIS_CL2_1!$E$28</definedName>
    <definedName name="curve_b" localSheetId="10">LIMIS_DHJYS_1!$E$29</definedName>
    <definedName name="curve_b" localSheetId="7">LIMIS_HCHO_1!$E$28</definedName>
    <definedName name="curve_b" localSheetId="5">LIMIS_RCOOM_1!$E$28</definedName>
    <definedName name="curve_b" localSheetId="6">LIMIS_S_1!$E$28</definedName>
    <definedName name="curve_b" localSheetId="8">LIMIS_SHJ_1!$E$28</definedName>
    <definedName name="curve_b" localSheetId="4">LIMIS_TP_1!$E$28</definedName>
    <definedName name="curve_r" localSheetId="3">LIMIS_CL2_1!$G$28</definedName>
    <definedName name="curve_r" localSheetId="10">LIMIS_DHJYS_1!$G$29</definedName>
    <definedName name="curve_r" localSheetId="7">LIMIS_HCHO_1!$G$28</definedName>
    <definedName name="curve_r" localSheetId="5">LIMIS_RCOOM_1!$G$28</definedName>
    <definedName name="curve_r" localSheetId="6">LIMIS_S_1!$G$28</definedName>
    <definedName name="curve_r" localSheetId="8">LIMIS_SHJ_1!$G$28</definedName>
    <definedName name="curve_r" localSheetId="4">LIMIS_TP_1!$G$28</definedName>
    <definedName name="dtl_dtl_DtlLIMIS_CL2285794_sample_id" localSheetId="3">LIMIS_CL2_1!$A$69</definedName>
    <definedName name="dtl_DtlLIMIS_BOD5270880" localSheetId="2">LIMIS_BOD5_1!$A$12:$M$33</definedName>
    <definedName name="dtl_DtlLIMIS_BOD5270880_a_220_275" localSheetId="9">LIMIS_TN_1!$G$10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BOD5502581" localSheetId="2">LIMIS_BOD5_1!$A$38:$G$44</definedName>
    <definedName name="dtl_DtlLIMIS_BOD5502581_analyse_item" localSheetId="2">LIMIS_BOD5_1!$B$38</definedName>
    <definedName name="dtl_DtlLIMIS_BOD5502581_gap" localSheetId="2">LIMIS_BOD5_1!$F$38</definedName>
    <definedName name="dtl_DtlLIMIS_BOD5502581_result" localSheetId="2">LIMIS_BOD5_1!$E$38</definedName>
    <definedName name="dtl_DtlLIMIS_BOD5502581_result1" localSheetId="2">LIMIS_BOD5_1!$C$38</definedName>
    <definedName name="dtl_DtlLIMIS_BOD5502581_result2" localSheetId="2">LIMIS_BOD5_1!$D$38</definedName>
    <definedName name="dtl_DtlLIMIS_BOD5502581_sample_id" localSheetId="2">LIMIS_BOD5_1!$A$38</definedName>
    <definedName name="dtl_DtlLIMIS_BOD5502581_satisfied" localSheetId="2">LIMIS_BOD5_1!$G$38</definedName>
    <definedName name="dtl_DtlLIMIS_CL2268561" localSheetId="3">LIMIS_CL2_1!$A$29:$E$48</definedName>
    <definedName name="dtl_DtlLIMIS_CL2268561_blank_result" localSheetId="3">LIMIS_CL2_1!$D$29</definedName>
    <definedName name="dtl_DtlLIMIS_CL2268561_diff" localSheetId="3">LIMIS_CL2_1!$E$29</definedName>
    <definedName name="dtl_DtlLIMIS_CL2268561_sample_result" localSheetId="3">LIMIS_CL2_1!$C$29</definedName>
    <definedName name="dtl_DtlLIMIS_CL2268561_std_quality" localSheetId="3">LIMIS_CL2_1!$B$29</definedName>
    <definedName name="dtl_DtlLIMIS_CL2268561_std_volume" localSheetId="3">LIMIS_CL2_1!$A$29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L2285794" localSheetId="3">LIMIS_CL2_1!$A$69:$K$80</definedName>
    <definedName name="dtl_DtlLIMIS_CL2285794_analyse_item" localSheetId="3">LIMIS_CL2_1!$B$69</definedName>
    <definedName name="dtl_DtlLIMIS_CL2285794_result" localSheetId="3">LIMIS_CL2_1!$I$69</definedName>
    <definedName name="dtl_DtlLIMIS_CL2285794_result1" localSheetId="3">LIMIS_CL2_1!$E$69</definedName>
    <definedName name="dtl_DtlLIMIS_CL2285794_result1_a" localSheetId="3">LIMIS_CL2_1!$C$69</definedName>
    <definedName name="dtl_DtlLIMIS_CL2285794_result1_a_a0" localSheetId="3">LIMIS_CL2_1!$D$69</definedName>
    <definedName name="dtl_DtlLIMIS_CL2285794_result2" localSheetId="3">LIMIS_CL2_1!$H$69</definedName>
    <definedName name="dtl_DtlLIMIS_CL2285794_result2_a" localSheetId="3">LIMIS_CL2_1!$F$69</definedName>
    <definedName name="dtl_DtlLIMIS_CL2285794_result2_a_a0" localSheetId="3">LIMIS_CL2_1!$G$69</definedName>
    <definedName name="dtl_DtlLIMIS_CL2285794_sample_id" localSheetId="3">LIMIS_CL2_1!$A$69</definedName>
    <definedName name="dtl_DtlLIMIS_CL2285794_satisfied" localSheetId="3">LIMIS_CL2_1!$K$69</definedName>
    <definedName name="dtl_DtlLIMIS_CL2285794_uncertainty" localSheetId="3">LIMIS_CL2_1!$J$69</definedName>
    <definedName name="dtl_DtlLIMIS_CL2423503" localSheetId="3">LIMIS_CL2_1!$A$60:$J$66</definedName>
    <definedName name="dtl_DtlLIMIS_CL2423503_analyse_item" localSheetId="3">LIMIS_CL2_1!$B$60</definedName>
    <definedName name="dtl_DtlLIMIS_CL2423503_org_result" localSheetId="3">LIMIS_CL2_1!$H$60</definedName>
    <definedName name="dtl_DtlLIMIS_CL2423503_recovery" localSheetId="3">LIMIS_CL2_1!$I$60</definedName>
    <definedName name="dtl_DtlLIMIS_CL2423503_sample_id" localSheetId="3">LIMIS_CL2_1!$A$60</definedName>
    <definedName name="dtl_DtlLIMIS_CL2423503_satisfied" localSheetId="3">LIMIS_CL2_1!$J$60</definedName>
    <definedName name="dtl_DtlLIMIS_CL2423503_std_result" localSheetId="3">LIMIS_CL2_1!$G$60</definedName>
    <definedName name="dtl_DtlLIMIS_CL2423503_std_result_a" localSheetId="3">LIMIS_CL2_1!$E$60</definedName>
    <definedName name="dtl_DtlLIMIS_CL2423503_std_result_a_a0" localSheetId="3">LIMIS_CL2_1!$F$60</definedName>
    <definedName name="dtl_DtlLIMIS_CL2423503_std_volume" localSheetId="3">LIMIS_CL2_1!$C$60</definedName>
    <definedName name="dtl_DtlLIMIS_CL2423503_std_weight" localSheetId="3">LIMIS_CL2_1!$D$60</definedName>
    <definedName name="dtl_DtlLIMIS_CL2541102" localSheetId="3">LIMIS_CL2_1!$A$51:$G$57</definedName>
    <definedName name="dtl_DtlLIMIS_CL2541102_analyse_item" localSheetId="3">LIMIS_CL2_1!$B$51</definedName>
    <definedName name="dtl_DtlLIMIS_CL2541102_gap" localSheetId="3">LIMIS_CL2_1!$F$51</definedName>
    <definedName name="dtl_DtlLIMIS_CL2541102_result" localSheetId="3">LIMIS_CL2_1!$E$51</definedName>
    <definedName name="dtl_DtlLIMIS_CL2541102_result1" localSheetId="3">LIMIS_CL2_1!$C$51</definedName>
    <definedName name="dtl_DtlLIMIS_CL2541102_result2" localSheetId="3">LIMIS_CL2_1!$D$51</definedName>
    <definedName name="dtl_DtlLIMIS_CL2541102_sample_id" localSheetId="3">LIMIS_CL2_1!$A$51</definedName>
    <definedName name="dtl_DtlLIMIS_CL2541102_satisfied" localSheetId="3">LIMIS_CL2_1!$G$51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COD544221" localSheetId="1">LIMIS_COD_1!$A$36:$G$42</definedName>
    <definedName name="dtl_DtlLIMIS_COD544221_analyse_item" localSheetId="1">LIMIS_COD_1!$B$36</definedName>
    <definedName name="dtl_DtlLIMIS_COD544221_gap" localSheetId="1">LIMIS_COD_1!$F$36</definedName>
    <definedName name="dtl_DtlLIMIS_COD544221_result" localSheetId="1">LIMIS_COD_1!$E$36</definedName>
    <definedName name="dtl_DtlLIMIS_COD544221_result1" localSheetId="1">LIMIS_COD_1!$C$36</definedName>
    <definedName name="dtl_DtlLIMIS_COD544221_result2" localSheetId="1">LIMIS_COD_1!$D$36</definedName>
    <definedName name="dtl_DtlLIMIS_COD544221_sample_id" localSheetId="1">LIMIS_COD_1!$A$36</definedName>
    <definedName name="dtl_DtlLIMIS_COD544221_satisfied" localSheetId="1">LIMIS_COD_1!$G$36</definedName>
    <definedName name="dtl_DtlLIMIS_DHJYS101792" localSheetId="10">LIMIS_DHJYS_1!$A$52:$G$58</definedName>
    <definedName name="dtl_DtlLIMIS_DHJYS101792_analyse_item" localSheetId="10">LIMIS_DHJYS_1!$B$52</definedName>
    <definedName name="dtl_DtlLIMIS_DHJYS101792_gap" localSheetId="10">LIMIS_DHJYS_1!$F$52</definedName>
    <definedName name="dtl_DtlLIMIS_DHJYS101792_result" localSheetId="10">LIMIS_DHJYS_1!$E$52</definedName>
    <definedName name="dtl_DtlLIMIS_DHJYS101792_result1" localSheetId="10">LIMIS_DHJYS_1!$C$52</definedName>
    <definedName name="dtl_DtlLIMIS_DHJYS101792_result2" localSheetId="10">LIMIS_DHJYS_1!$D$52</definedName>
    <definedName name="dtl_DtlLIMIS_DHJYS101792_sample_id" localSheetId="10">LIMIS_DHJYS_1!$A$52</definedName>
    <definedName name="dtl_DtlLIMIS_DHJYS101792_satisfied" localSheetId="10">LIMIS_DHJYS_1!$G$52</definedName>
    <definedName name="dtl_DtlLIMIS_DHJYS270880" localSheetId="10">LIMIS_DHJYS_1!$A$10:$H$24</definedName>
    <definedName name="dtl_DtlLIMIS_DHJYS270880_analysis_id" localSheetId="10">LIMIS_DHJYS_1!$B$10</definedName>
    <definedName name="dtl_DtlLIMIS_DHJYS270880_blank_absorbance" localSheetId="10">LIMIS_DHJYS_1!$E$10</definedName>
    <definedName name="dtl_DtlLIMIS_DHJYS270880_no_blank_absorbance" localSheetId="10">LIMIS_DHJYS_1!$F$10</definedName>
    <definedName name="dtl_DtlLIMIS_DHJYS270880_notes" localSheetId="10">LIMIS_DHJYS_1!$H$10</definedName>
    <definedName name="dtl_DtlLIMIS_DHJYS270880_sample_absorbance" localSheetId="10">LIMIS_DHJYS_1!$D$10</definedName>
    <definedName name="dtl_DtlLIMIS_DHJYS270880_sample_consistency" localSheetId="10">LIMIS_DHJYS_1!$G$10</definedName>
    <definedName name="dtl_DtlLIMIS_DHJYS270880_sample_id" localSheetId="10">LIMIS_DHJYS_1!$A$10</definedName>
    <definedName name="dtl_DtlLIMIS_DHJYS270880_sample_volume" localSheetId="10">LIMIS_DHJYS_1!$C$10</definedName>
    <definedName name="dtl_DtlLIMIS_DHJYS354573" localSheetId="10">LIMIS_DHJYS_1!$A$70:$K$81</definedName>
    <definedName name="dtl_DtlLIMIS_DHJYS354573_a_a0" localSheetId="10">LIMIS_DHJYS_1!$D$70</definedName>
    <definedName name="dtl_DtlLIMIS_DHJYS354573_analyse_item" localSheetId="10">LIMIS_DHJYS_1!$B$70</definedName>
    <definedName name="dtl_DtlLIMIS_DHJYS354573_result" localSheetId="10">LIMIS_DHJYS_1!$I$70</definedName>
    <definedName name="dtl_DtlLIMIS_DHJYS354573_result_a" localSheetId="10">LIMIS_DHJYS_1!$C$70</definedName>
    <definedName name="dtl_DtlLIMIS_DHJYS354573_result_a_a0" localSheetId="10">LIMIS_DHJYS_1!$G$70</definedName>
    <definedName name="dtl_DtlLIMIS_DHJYS354573_result1" localSheetId="10">LIMIS_DHJYS_1!$E$70</definedName>
    <definedName name="dtl_DtlLIMIS_DHJYS354573_result2" localSheetId="10">LIMIS_DHJYS_1!$H$70</definedName>
    <definedName name="dtl_DtlLIMIS_DHJYS354573_result2_a" localSheetId="10">LIMIS_DHJYS_1!$F$70</definedName>
    <definedName name="dtl_DtlLIMIS_DHJYS354573_sample_id" localSheetId="10">LIMIS_DHJYS_1!$A$70</definedName>
    <definedName name="dtl_DtlLIMIS_DHJYS354573_satisfied" localSheetId="10">LIMIS_DHJYS_1!$K$70</definedName>
    <definedName name="dtl_DtlLIMIS_DHJYS354573_uncertainty" localSheetId="10">LIMIS_DHJYS_1!$J$70</definedName>
    <definedName name="dtl_DtlLIMIS_DHJYS481494" localSheetId="10">LIMIS_DHJYS_1!$A$61:$J$67</definedName>
    <definedName name="dtl_DtlLIMIS_DHJYS481494_analyse_item" localSheetId="10">LIMIS_DHJYS_1!$B$61</definedName>
    <definedName name="dtl_DtlLIMIS_DHJYS481494_org_result" localSheetId="10">LIMIS_DHJYS_1!$H$61</definedName>
    <definedName name="dtl_DtlLIMIS_DHJYS481494_recovery" localSheetId="10">LIMIS_DHJYS_1!$I$61</definedName>
    <definedName name="dtl_DtlLIMIS_DHJYS481494_sample_id" localSheetId="10">LIMIS_DHJYS_1!$A$61</definedName>
    <definedName name="dtl_DtlLIMIS_DHJYS481494_satisfied" localSheetId="10">LIMIS_DHJYS_1!$J$61</definedName>
    <definedName name="dtl_DtlLIMIS_DHJYS481494_std_result" localSheetId="10">LIMIS_DHJYS_1!$G$61</definedName>
    <definedName name="dtl_DtlLIMIS_DHJYS481494_std_result_a" localSheetId="10">LIMIS_DHJYS_1!$E$61</definedName>
    <definedName name="dtl_DtlLIMIS_DHJYS481494_std_result_a_a0" localSheetId="10">LIMIS_DHJYS_1!$F$61</definedName>
    <definedName name="dtl_DtlLIMIS_DHJYS481494_std_volume" localSheetId="10">LIMIS_DHJYS_1!$C$61</definedName>
    <definedName name="dtl_DtlLIMIS_DHJYS481494_std_weight" localSheetId="10">LIMIS_DHJYS_1!$D$61</definedName>
    <definedName name="dtl_DtlLIMIS_DHJYS526521" localSheetId="10">LIMIS_DHJYS_1!$A$30:$E$49</definedName>
    <definedName name="dtl_DtlLIMIS_DHJYS526521_blank_result" localSheetId="10">LIMIS_DHJYS_1!$D$30</definedName>
    <definedName name="dtl_DtlLIMIS_DHJYS526521_diff" localSheetId="10">LIMIS_DHJYS_1!$E$30</definedName>
    <definedName name="dtl_DtlLIMIS_DHJYS526521_sample_result" localSheetId="10">LIMIS_DHJYS_1!$C$30</definedName>
    <definedName name="dtl_DtlLIMIS_DHJYS526521_std_quality" localSheetId="10">LIMIS_DHJYS_1!$B$30</definedName>
    <definedName name="dtl_DtlLIMIS_DHJYS526521_std_volume" localSheetId="10">LIMIS_DHJYS_1!$A$30</definedName>
    <definedName name="dtl_DtlLIMIS_FDCJQ103600" localSheetId="16">LIMIS_FDCJQ_1!$A$10:$N$31</definedName>
    <definedName name="dtl_DtlLIMIS_FDCJQ103600_analysis_no" localSheetId="16">LIMIS_FDCJQ_1!$B$10</definedName>
    <definedName name="dtl_DtlLIMIS_FDCJQ103600_confirm0001" localSheetId="16">LIMIS_FDCJQ_1!$L$10</definedName>
    <definedName name="dtl_DtlLIMIS_FDCJQ103600_confirm001" localSheetId="16">LIMIS_FDCJQ_1!$K$10</definedName>
    <definedName name="dtl_DtlLIMIS_FDCJQ103600_confirm01" localSheetId="16">LIMIS_FDCJQ_1!$J$10</definedName>
    <definedName name="dtl_DtlLIMIS_FDCJQ103600_confirm1" localSheetId="16">LIMIS_FDCJQ_1!$I$10</definedName>
    <definedName name="dtl_DtlLIMIS_FDCJQ103600_confirm10" localSheetId="16">LIMIS_FDCJQ_1!$H$10</definedName>
    <definedName name="dtl_DtlLIMIS_FDCJQ103600_fermentation0001" localSheetId="16">LIMIS_FDCJQ_1!$G$10</definedName>
    <definedName name="dtl_DtlLIMIS_FDCJQ103600_fermentation001" localSheetId="16">LIMIS_FDCJQ_1!$F$10</definedName>
    <definedName name="dtl_DtlLIMIS_FDCJQ103600_fermentation01" localSheetId="16">LIMIS_FDCJQ_1!$E$10</definedName>
    <definedName name="dtl_DtlLIMIS_FDCJQ103600_fermentation1" localSheetId="16">LIMIS_FDCJQ_1!$D$10</definedName>
    <definedName name="dtl_DtlLIMIS_FDCJQ103600_fermentation10" localSheetId="16">LIMIS_FDCJQ_1!$C$10</definedName>
    <definedName name="dtl_DtlLIMIS_FDCJQ103600_note" localSheetId="16">LIMIS_FDCJQ_1!$N$10</definedName>
    <definedName name="dtl_DtlLIMIS_FDCJQ103600_result" localSheetId="16">LIMIS_FDCJQ_1!$M$10</definedName>
    <definedName name="dtl_DtlLIMIS_FDCJQ103600_sample_no" localSheetId="16">LIMIS_FDCJQ_1!$A$10</definedName>
    <definedName name="dtl_DtlLIMIS_HCHO178232" localSheetId="7">LIMIS_HCHO_1!$A$51:$G$57</definedName>
    <definedName name="dtl_DtlLIMIS_HCHO178232_analyse_item" localSheetId="7">LIMIS_HCHO_1!$B$51</definedName>
    <definedName name="dtl_DtlLIMIS_HCHO178232_gap" localSheetId="7">LIMIS_HCHO_1!$F$51</definedName>
    <definedName name="dtl_DtlLIMIS_HCHO178232_result" localSheetId="7">LIMIS_HCHO_1!$E$51</definedName>
    <definedName name="dtl_DtlLIMIS_HCHO178232_result1" localSheetId="7">LIMIS_HCHO_1!$C$51</definedName>
    <definedName name="dtl_DtlLIMIS_HCHO178232_result2" localSheetId="7">LIMIS_HCHO_1!$D$51</definedName>
    <definedName name="dtl_DtlLIMIS_HCHO178232_sample_id" localSheetId="7">LIMIS_HCHO_1!$A$51</definedName>
    <definedName name="dtl_DtlLIMIS_HCHO178232_satisfied" localSheetId="7">LIMIS_HCHO_1!$G$51</definedName>
    <definedName name="dtl_DtlLIMIS_HCHO270880" localSheetId="7">LIMIS_HCHO_1!$A$10:$H$24</definedName>
    <definedName name="dtl_DtlLIMIS_HCHO270880_analysis_id" localSheetId="7">LIMIS_HCHO_1!$B$10</definedName>
    <definedName name="dtl_DtlLIMIS_HCHO270880_blank_absorbance" localSheetId="7">LIMIS_HCHO_1!$E$10</definedName>
    <definedName name="dtl_DtlLIMIS_HCHO270880_no_blank_absorbance" localSheetId="7">LIMIS_HCHO_1!$F$10</definedName>
    <definedName name="dtl_DtlLIMIS_HCHO270880_notes" localSheetId="7">LIMIS_HCHO_1!$H$10</definedName>
    <definedName name="dtl_DtlLIMIS_HCHO270880_sample_absorbance" localSheetId="7">LIMIS_HCHO_1!$D$10</definedName>
    <definedName name="dtl_DtlLIMIS_HCHO270880_sample_consistency" localSheetId="7">LIMIS_HCHO_1!$G$10</definedName>
    <definedName name="dtl_DtlLIMIS_HCHO270880_sample_id" localSheetId="7">LIMIS_HCHO_1!$A$10</definedName>
    <definedName name="dtl_DtlLIMIS_HCHO270880_sample_volume" localSheetId="7">LIMIS_HCHO_1!$C$10</definedName>
    <definedName name="dtl_DtlLIMIS_HCHO406421" localSheetId="7">LIMIS_HCHO_1!$A$29:$E$48</definedName>
    <definedName name="dtl_DtlLIMIS_HCHO406421_blank_result" localSheetId="7">LIMIS_HCHO_1!$D$29</definedName>
    <definedName name="dtl_DtlLIMIS_HCHO406421_diff" localSheetId="7">LIMIS_HCHO_1!$E$29</definedName>
    <definedName name="dtl_DtlLIMIS_HCHO406421_sample_result" localSheetId="7">LIMIS_HCHO_1!$C$29</definedName>
    <definedName name="dtl_DtlLIMIS_HCHO406421_std_quality" localSheetId="7">LIMIS_HCHO_1!$B$29</definedName>
    <definedName name="dtl_DtlLIMIS_HCHO406421_std_result" localSheetId="7">LIMIS_HCHO_1!$A$29</definedName>
    <definedName name="dtl_DtlLIMIS_HCHO506504" localSheetId="7">LIMIS_HCHO_1!$A$69:$K$80</definedName>
    <definedName name="dtl_DtlLIMIS_HCHO506504_a_a0" localSheetId="7">LIMIS_HCHO_1!$D$69</definedName>
    <definedName name="dtl_DtlLIMIS_HCHO506504_analyse_item" localSheetId="7">LIMIS_HCHO_1!$B$69</definedName>
    <definedName name="dtl_DtlLIMIS_HCHO506504_result" localSheetId="7">LIMIS_HCHO_1!$I$69</definedName>
    <definedName name="dtl_DtlLIMIS_HCHO506504_result1" localSheetId="7">LIMIS_HCHO_1!$E$69</definedName>
    <definedName name="dtl_DtlLIMIS_HCHO506504_result1_a" localSheetId="7">LIMIS_HCHO_1!$C$69</definedName>
    <definedName name="dtl_DtlLIMIS_HCHO506504_result2" localSheetId="7">LIMIS_HCHO_1!$H$69</definedName>
    <definedName name="dtl_DtlLIMIS_HCHO506504_result2_a" localSheetId="7">LIMIS_HCHO_1!$F$69</definedName>
    <definedName name="dtl_DtlLIMIS_HCHO506504_result2_a_a0" localSheetId="7">LIMIS_HCHO_1!$G$69</definedName>
    <definedName name="dtl_DtlLIMIS_HCHO506504_sample_id" localSheetId="7">LIMIS_HCHO_1!$A$69</definedName>
    <definedName name="dtl_DtlLIMIS_HCHO506504_satisfied" localSheetId="7">LIMIS_HCHO_1!$K$69</definedName>
    <definedName name="dtl_DtlLIMIS_HCHO506504_uncertainty" localSheetId="7">LIMIS_HCHO_1!$J$69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KMnO4380081" localSheetId="0">LIMIS_KMnO4_1!$A$35:$G$41</definedName>
    <definedName name="dtl_DtlLIMIS_KMnO4380081_analyse_item" localSheetId="0">LIMIS_KMnO4_1!$B$35</definedName>
    <definedName name="dtl_DtlLIMIS_KMnO4380081_gap" localSheetId="0">LIMIS_KMnO4_1!$F$35</definedName>
    <definedName name="dtl_DtlLIMIS_KMnO4380081_result" localSheetId="0">LIMIS_KMnO4_1!$E$35</definedName>
    <definedName name="dtl_DtlLIMIS_KMnO4380081_result1" localSheetId="0">LIMIS_KMnO4_1!$C$35</definedName>
    <definedName name="dtl_DtlLIMIS_KMnO4380081_result2" localSheetId="0">LIMIS_KMnO4_1!$D$35</definedName>
    <definedName name="dtl_DtlLIMIS_KMnO4380081_sample_id" localSheetId="0">LIMIS_KMnO4_1!$A$35</definedName>
    <definedName name="dtl_DtlLIMIS_KMnO4380081_satisfied" localSheetId="0">LIMIS_KMnO4_1!$G$35</definedName>
    <definedName name="dtl_DtlLIMIS_LZSP2224942" localSheetId="17">LIMIS_LZSP2_1!$A$44:$G$50</definedName>
    <definedName name="dtl_DtlLIMIS_LZSP2224942_analyse_item" localSheetId="17">LIMIS_LZSP2_1!$B$44</definedName>
    <definedName name="dtl_DtlLIMIS_LZSP2224942_org_result" localSheetId="17">LIMIS_LZSP2_1!$E$44</definedName>
    <definedName name="dtl_DtlLIMIS_LZSP2224942_recovery" localSheetId="17">LIMIS_LZSP2_1!$F$44</definedName>
    <definedName name="dtl_DtlLIMIS_LZSP2224942_sample_id" localSheetId="17">LIMIS_LZSP2_1!$A$44</definedName>
    <definedName name="dtl_DtlLIMIS_LZSP2224942_satisfied" localSheetId="17">LIMIS_LZSP2_1!$G$44</definedName>
    <definedName name="dtl_DtlLIMIS_LZSP2224942_std_result" localSheetId="17">LIMIS_LZSP2_1!$D$44</definedName>
    <definedName name="dtl_DtlLIMIS_LZSP2224942_std_volume" localSheetId="17">LIMIS_LZSP2_1!$C$44</definedName>
    <definedName name="dtl_DtlLIMIS_LZSP2334320" localSheetId="17">LIMIS_LZSP2_1!$A$13:$E$30</definedName>
    <definedName name="dtl_DtlLIMIS_LZSP2334320_analysis_item" localSheetId="17">LIMIS_LZSP2_1!$B$13</definedName>
    <definedName name="dtl_DtlLIMIS_LZSP2334320_note" localSheetId="17">LIMIS_LZSP2_1!$E$13</definedName>
    <definedName name="dtl_DtlLIMIS_LZSP2334320_result" localSheetId="17">LIMIS_LZSP2_1!$C$13</definedName>
    <definedName name="dtl_DtlLIMIS_LZSP2334320_sample_no" localSheetId="17">LIMIS_LZSP2_1!$A$13</definedName>
    <definedName name="dtl_DtlLIMIS_LZSP2361601" localSheetId="17">LIMIS_LZSP2_1!$A$35:$G$41</definedName>
    <definedName name="dtl_DtlLIMIS_LZSP2361601_analyse_item" localSheetId="17">LIMIS_LZSP2_1!$B$35</definedName>
    <definedName name="dtl_DtlLIMIS_LZSP2361601_gap" localSheetId="17">LIMIS_LZSP2_1!$F$35</definedName>
    <definedName name="dtl_DtlLIMIS_LZSP2361601_result" localSheetId="17">LIMIS_LZSP2_1!$E$35</definedName>
    <definedName name="dtl_DtlLIMIS_LZSP2361601_result1" localSheetId="17">LIMIS_LZSP2_1!$C$35</definedName>
    <definedName name="dtl_DtlLIMIS_LZSP2361601_result2" localSheetId="17">LIMIS_LZSP2_1!$D$35</definedName>
    <definedName name="dtl_DtlLIMIS_LZSP2361601_sample_id" localSheetId="17">LIMIS_LZSP2_1!$A$35</definedName>
    <definedName name="dtl_DtlLIMIS_LZSP2361601_satisfied" localSheetId="17">LIMIS_LZSP2_1!$G$35</definedName>
    <definedName name="dtl_DtlLIMIS_LZSP2438043" localSheetId="17">LIMIS_LZSP2_1!$A$53:$G$64</definedName>
    <definedName name="dtl_DtlLIMIS_LZSP2438043_analyse_item" localSheetId="17">LIMIS_LZSP2_1!$B$53</definedName>
    <definedName name="dtl_DtlLIMIS_LZSP2438043_result" localSheetId="17">LIMIS_LZSP2_1!$E$53</definedName>
    <definedName name="dtl_DtlLIMIS_LZSP2438043_result1" localSheetId="17">LIMIS_LZSP2_1!$C$53</definedName>
    <definedName name="dtl_DtlLIMIS_LZSP2438043_result2" localSheetId="17">LIMIS_LZSP2_1!$D$53</definedName>
    <definedName name="dtl_DtlLIMIS_LZSP2438043_sample_id" localSheetId="17">LIMIS_LZSP2_1!$A$53</definedName>
    <definedName name="dtl_DtlLIMIS_LZSP2438043_satisfied" localSheetId="17">LIMIS_LZSP2_1!$G$53</definedName>
    <definedName name="dtl_DtlLIMIS_LZSP2438043_uncertainty" localSheetId="17">LIMIS_LZSP2_1!$F$53</definedName>
    <definedName name="dtl_DtlLIMIS_LZZP119991" localSheetId="18">LIMIS_LZZP_1!$A$65:$G$71</definedName>
    <definedName name="dtl_DtlLIMIS_LZZP119991_analyse_item" localSheetId="18">LIMIS_LZZP_1!$B$65</definedName>
    <definedName name="dtl_DtlLIMIS_LZZP119991_gap" localSheetId="18">LIMIS_LZZP_1!$F$65</definedName>
    <definedName name="dtl_DtlLIMIS_LZZP119991_result" localSheetId="18">LIMIS_LZZP_1!$E$65</definedName>
    <definedName name="dtl_DtlLIMIS_LZZP119991_result1" localSheetId="18">LIMIS_LZZP_1!$C$65</definedName>
    <definedName name="dtl_DtlLIMIS_LZZP119991_result2" localSheetId="18">LIMIS_LZZP_1!$D$65</definedName>
    <definedName name="dtl_DtlLIMIS_LZZP119991_sample_id" localSheetId="18">LIMIS_LZZP_1!$A$65</definedName>
    <definedName name="dtl_DtlLIMIS_LZZP119991_satisfied" localSheetId="18">LIMIS_LZZP_1!$G$65</definedName>
    <definedName name="dtl_DtlLIMIS_LZZP205883" localSheetId="18">LIMIS_LZZP_1!$A$83:$G$94</definedName>
    <definedName name="dtl_DtlLIMIS_LZZP205883_analyse_item" localSheetId="18">LIMIS_LZZP_1!$B$83</definedName>
    <definedName name="dtl_DtlLIMIS_LZZP205883_result" localSheetId="18">LIMIS_LZZP_1!$E$83</definedName>
    <definedName name="dtl_DtlLIMIS_LZZP205883_result1" localSheetId="18">LIMIS_LZZP_1!$C$83</definedName>
    <definedName name="dtl_DtlLIMIS_LZZP205883_result2" localSheetId="18">LIMIS_LZZP_1!$D$83</definedName>
    <definedName name="dtl_DtlLIMIS_LZZP205883_sample_id" localSheetId="18">LIMIS_LZZP_1!$A$83</definedName>
    <definedName name="dtl_DtlLIMIS_LZZP205883_satisfied" localSheetId="18">LIMIS_LZZP_1!$G$83</definedName>
    <definedName name="dtl_DtlLIMIS_LZZP205883_uncertainty" localSheetId="18">LIMIS_LZZP_1!$F$83</definedName>
    <definedName name="dtl_DtlLIMIS_LZZP373512" localSheetId="18">LIMIS_LZZP_1!$A$74:$G$80</definedName>
    <definedName name="dtl_DtlLIMIS_LZZP373512_analyse_item" localSheetId="18">LIMIS_LZZP_1!$B$74</definedName>
    <definedName name="dtl_DtlLIMIS_LZZP373512_org_result" localSheetId="18">LIMIS_LZZP_1!$E$74</definedName>
    <definedName name="dtl_DtlLIMIS_LZZP373512_recovery" localSheetId="18">LIMIS_LZZP_1!$F$74</definedName>
    <definedName name="dtl_DtlLIMIS_LZZP373512_sample_id" localSheetId="18">LIMIS_LZZP_1!$A$74</definedName>
    <definedName name="dtl_DtlLIMIS_LZZP373512_satisfied" localSheetId="18">LIMIS_LZZP_1!$G$74</definedName>
    <definedName name="dtl_DtlLIMIS_LZZP373512_std_result" localSheetId="18">LIMIS_LZZP_1!$D$74</definedName>
    <definedName name="dtl_DtlLIMIS_LZZP373512_std_volume" localSheetId="18">LIMIS_LZZP_1!$C$74</definedName>
    <definedName name="dtl_DtlLIMIS_LZZP571450" localSheetId="18">LIMIS_LZZP_1!$A$11:$D$32</definedName>
    <definedName name="dtl_DtlLIMIS_LZZP571450_analyse_item" localSheetId="18">LIMIS_LZZP_1!$B$11</definedName>
    <definedName name="dtl_DtlLIMIS_LZZP571450_note" localSheetId="18">LIMIS_LZZP_1!$D$11</definedName>
    <definedName name="dtl_DtlLIMIS_LZZP571450_result" localSheetId="18">LIMIS_LZZP_1!$C$11</definedName>
    <definedName name="dtl_DtlLIMIS_LZZP571450_sample_no" localSheetId="18">LIMIS_LZZP_1!$A$11</definedName>
    <definedName name="dtl_DtlLIMIS_NH3_N270880" localSheetId="12">LIMIS_NH3_N_1_hang!$A$10:$H$24</definedName>
    <definedName name="dtl_DtlLIMIS_NH3_N270880_analysis_id" localSheetId="12">LIMIS_NH3_N_1_hang!$B$10</definedName>
    <definedName name="dtl_DtlLIMIS_NH3_N270880_blank_absorbance" localSheetId="12">LIMIS_NH3_N_1_hang!$E$10</definedName>
    <definedName name="dtl_DtlLIMIS_NH3_N270880_no_blank_absorbance" localSheetId="12">LIMIS_NH3_N_1_hang!$F$10</definedName>
    <definedName name="dtl_DtlLIMIS_NH3_N270880_notes" localSheetId="12">LIMIS_NH3_N_1_hang!$H$10</definedName>
    <definedName name="dtl_DtlLIMIS_NH3_N270880_sample_absorbance" localSheetId="12">LIMIS_NH3_N_1_hang!$D$10</definedName>
    <definedName name="dtl_DtlLIMIS_NH3_N270880_sample_consistency" localSheetId="12">LIMIS_NH3_N_1_hang!$G$10</definedName>
    <definedName name="dtl_DtlLIMIS_NH3_N270880_sample_id" localSheetId="12">LIMIS_NH3_N_1_hang!$A$10</definedName>
    <definedName name="dtl_DtlLIMIS_NH3_N270880_sample_volume" localSheetId="12">LIMIS_NH3_N_1_hang!$C$10</definedName>
    <definedName name="dtl_DtlLIMIS_NO3232621" localSheetId="14">LIMIS_NO3_1!$A$36:$G$42</definedName>
    <definedName name="dtl_DtlLIMIS_NO3232621_analyse_item" localSheetId="14">LIMIS_NO3_1!$B$36</definedName>
    <definedName name="dtl_DtlLIMIS_NO3232621_gap" localSheetId="14">LIMIS_NO3_1!$F$36</definedName>
    <definedName name="dtl_DtlLIMIS_NO3232621_result" localSheetId="14">LIMIS_NO3_1!$E$36</definedName>
    <definedName name="dtl_DtlLIMIS_NO3232621_result1" localSheetId="14">LIMIS_NO3_1!$C$36</definedName>
    <definedName name="dtl_DtlLIMIS_NO3232621_result2" localSheetId="14">LIMIS_NO3_1!$D$36</definedName>
    <definedName name="dtl_DtlLIMIS_NO3232621_sample_id" localSheetId="14">LIMIS_NO3_1!$A$36</definedName>
    <definedName name="dtl_DtlLIMIS_NO3232621_satisfied" localSheetId="14">LIMIS_NO3_1!$G$36</definedName>
    <definedName name="dtl_DtlLIMIS_NO3337642" localSheetId="14">LIMIS_NO3_1!$A$54:$G$65</definedName>
    <definedName name="dtl_DtlLIMIS_NO3337642_analyse_item" localSheetId="14">LIMIS_NO3_1!$B$54</definedName>
    <definedName name="dtl_DtlLIMIS_NO3337642_certainty" localSheetId="14">LIMIS_NO3_1!$F$54</definedName>
    <definedName name="dtl_DtlLIMIS_NO3337642_result" localSheetId="14">LIMIS_NO3_1!$E$54</definedName>
    <definedName name="dtl_DtlLIMIS_NO3337642_result1" localSheetId="14">LIMIS_NO3_1!$C$54</definedName>
    <definedName name="dtl_DtlLIMIS_NO3337642_result2" localSheetId="14">LIMIS_NO3_1!$D$54</definedName>
    <definedName name="dtl_DtlLIMIS_NO3337642_sample_id" localSheetId="14">LIMIS_NO3_1!$A$54</definedName>
    <definedName name="dtl_DtlLIMIS_NO3337642_satisfied" localSheetId="14">LIMIS_NO3_1!$G$54</definedName>
    <definedName name="dtl_DtlLIMIS_NO3454593" localSheetId="14">LIMIS_NO3_1!$A$45:$G$51</definedName>
    <definedName name="dtl_DtlLIMIS_NO3454593_analyse_item" localSheetId="14">LIMIS_NO3_1!$B$45</definedName>
    <definedName name="dtl_DtlLIMIS_NO3454593_org_result" localSheetId="14">LIMIS_NO3_1!$E$45</definedName>
    <definedName name="dtl_DtlLIMIS_NO3454593_recovery" localSheetId="14">LIMIS_NO3_1!$F$45</definedName>
    <definedName name="dtl_DtlLIMIS_NO3454593_sample_id" localSheetId="14">LIMIS_NO3_1!$A$45</definedName>
    <definedName name="dtl_DtlLIMIS_NO3454593_satisfied" localSheetId="14">LIMIS_NO3_1!$G$45</definedName>
    <definedName name="dtl_DtlLIMIS_NO3454593_std_result" localSheetId="14">LIMIS_NO3_1!$D$45</definedName>
    <definedName name="dtl_DtlLIMIS_NO3454593_std_volume" localSheetId="14">LIMIS_NO3_1!$C$45</definedName>
    <definedName name="dtl_DtlLIMIS_NO3537880" localSheetId="14">LIMIS_NO3_1!$A$9:$C$30</definedName>
    <definedName name="dtl_DtlLIMIS_NO3537880_notes" localSheetId="14">LIMIS_NO3_1!$C$9</definedName>
    <definedName name="dtl_DtlLIMIS_NO3537880_sample_concentration" localSheetId="14">LIMIS_NO3_1!$B$9</definedName>
    <definedName name="dtl_DtlLIMIS_NO3537880_sample_id" localSheetId="14">LIMIS_NO3_1!$A$9</definedName>
    <definedName name="dtl_DtlLIMIS_OIL019971" localSheetId="15">LIMIS_OIL_1!$A$35:$G$41</definedName>
    <definedName name="dtl_DtlLIMIS_OIL019971_analyse_item" localSheetId="15">LIMIS_OIL_1!$B$35</definedName>
    <definedName name="dtl_DtlLIMIS_OIL019971_gap" localSheetId="15">LIMIS_OIL_1!$F$35</definedName>
    <definedName name="dtl_DtlLIMIS_OIL019971_result" localSheetId="15">LIMIS_OIL_1!$E$35</definedName>
    <definedName name="dtl_DtlLIMIS_OIL019971_result1" localSheetId="15">LIMIS_OIL_1!$C$35</definedName>
    <definedName name="dtl_DtlLIMIS_OIL019971_result2" localSheetId="15">LIMIS_OIL_1!$D$35</definedName>
    <definedName name="dtl_DtlLIMIS_OIL019971_sample_id" localSheetId="15">LIMIS_OIL_1!$A$35</definedName>
    <definedName name="dtl_DtlLIMIS_OIL019971_satisfied" localSheetId="15">LIMIS_OIL_1!$G$35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OIL212972" localSheetId="15">LIMIS_OIL_1!$A$45:$G$56</definedName>
    <definedName name="dtl_DtlLIMIS_OIL212972_analyse_item" localSheetId="15">LIMIS_OIL_1!$B$45</definedName>
    <definedName name="dtl_DtlLIMIS_OIL212972_result" localSheetId="15">LIMIS_OIL_1!$E$45</definedName>
    <definedName name="dtl_DtlLIMIS_OIL212972_result1" localSheetId="15">LIMIS_OIL_1!$C$45</definedName>
    <definedName name="dtl_DtlLIMIS_OIL212972_result2" localSheetId="15">LIMIS_OIL_1!$D$45</definedName>
    <definedName name="dtl_DtlLIMIS_OIL212972_sample_id" localSheetId="15">LIMIS_OIL_1!$A$45</definedName>
    <definedName name="dtl_DtlLIMIS_OIL212972_satisfied" localSheetId="15">LIMIS_OIL_1!$G$45</definedName>
    <definedName name="dtl_DtlLIMIS_OIL212972_uncertainty" localSheetId="15">LIMIS_OIL_1!$F$45</definedName>
    <definedName name="dtl_DtlLIMIS_QXSP118760" localSheetId="23">LIMIS_QXSP_1!$A$10:$D$31</definedName>
    <definedName name="dtl_DtlLIMIS_QXSP118760_analyse_item" localSheetId="23">LIMIS_QXSP_1!$B$10</definedName>
    <definedName name="dtl_DtlLIMIS_QXSP118760_note" localSheetId="23">LIMIS_QXSP_1!$D$10</definedName>
    <definedName name="dtl_DtlLIMIS_QXSP118760_result" localSheetId="23">LIMIS_QXSP_1!$C$10</definedName>
    <definedName name="dtl_DtlLIMIS_QXSP118760_sample_id" localSheetId="23">LIMIS_QXSP_1!$A$10</definedName>
    <definedName name="dtl_DtlLIMIS_QXSP521163" localSheetId="23">LIMIS_QXSP_1!$A$54:$G$65</definedName>
    <definedName name="dtl_DtlLIMIS_QXSP521163_analyse_item" localSheetId="23">LIMIS_QXSP_1!$B$54</definedName>
    <definedName name="dtl_DtlLIMIS_QXSP521163_result" localSheetId="23">LIMIS_QXSP_1!$E$54</definedName>
    <definedName name="dtl_DtlLIMIS_QXSP521163_result1" localSheetId="23">LIMIS_QXSP_1!$C$54</definedName>
    <definedName name="dtl_DtlLIMIS_QXSP521163_result2" localSheetId="23">LIMIS_QXSP_1!$D$54</definedName>
    <definedName name="dtl_DtlLIMIS_QXSP521163_sample_id" localSheetId="23">LIMIS_QXSP_1!$A$54</definedName>
    <definedName name="dtl_DtlLIMIS_QXSP521163_satisfied" localSheetId="23">LIMIS_QXSP_1!$G$54</definedName>
    <definedName name="dtl_DtlLIMIS_QXSP521163_uncertainty" localSheetId="23">LIMIS_QXSP_1!$F$54</definedName>
    <definedName name="dtl_DtlLIMIS_QXSP527961" localSheetId="23">LIMIS_QXSP_1!$A$36:$G$42</definedName>
    <definedName name="dtl_DtlLIMIS_QXSP527961_analyse_item" localSheetId="23">LIMIS_QXSP_1!$B$36</definedName>
    <definedName name="dtl_DtlLIMIS_QXSP527961_gap" localSheetId="23">LIMIS_QXSP_1!$F$36</definedName>
    <definedName name="dtl_DtlLIMIS_QXSP527961_result" localSheetId="23">LIMIS_QXSP_1!$E$36</definedName>
    <definedName name="dtl_DtlLIMIS_QXSP527961_result1" localSheetId="23">LIMIS_QXSP_1!$C$36</definedName>
    <definedName name="dtl_DtlLIMIS_QXSP527961_result2" localSheetId="23">LIMIS_QXSP_1!$D$36</definedName>
    <definedName name="dtl_DtlLIMIS_QXSP527961_sample_id" localSheetId="23">LIMIS_QXSP_1!$A$36</definedName>
    <definedName name="dtl_DtlLIMIS_QXSP527961_satisfied" localSheetId="23">LIMIS_QXSP_1!$G$36</definedName>
    <definedName name="dtl_DtlLIMIS_QXSP538532" localSheetId="23">LIMIS_QXSP_1!$A$45:$G$51</definedName>
    <definedName name="dtl_DtlLIMIS_QXSP538532_analyse_item" localSheetId="23">LIMIS_QXSP_1!$B$45</definedName>
    <definedName name="dtl_DtlLIMIS_QXSP538532_org_result" localSheetId="23">LIMIS_QXSP_1!$E$45</definedName>
    <definedName name="dtl_DtlLIMIS_QXSP538532_recovery" localSheetId="23">LIMIS_QXSP_1!$F$45</definedName>
    <definedName name="dtl_DtlLIMIS_QXSP538532_sample_id" localSheetId="23">LIMIS_QXSP_1!$A$45</definedName>
    <definedName name="dtl_DtlLIMIS_QXSP538532_satisfied" localSheetId="23">LIMIS_QXSP_1!$G$45</definedName>
    <definedName name="dtl_DtlLIMIS_QXSP538532_std_result" localSheetId="23">LIMIS_QXSP_1!$D$45</definedName>
    <definedName name="dtl_DtlLIMIS_QXSP538532_std_volume" localSheetId="23">LIMIS_QXSP_1!$C$45</definedName>
    <definedName name="dtl_DtlLIMIS_QZLD035581" localSheetId="22">LIMIS_QZLD_1!$A$28:$G$34</definedName>
    <definedName name="dtl_DtlLIMIS_QZLD035581_analyse_item" localSheetId="22">LIMIS_QZLD_1!$B$28</definedName>
    <definedName name="dtl_DtlLIMIS_QZLD035581_gap" localSheetId="22">LIMIS_QZLD_1!$F$28</definedName>
    <definedName name="dtl_DtlLIMIS_QZLD035581_result" localSheetId="22">LIMIS_QZLD_1!$E$28</definedName>
    <definedName name="dtl_DtlLIMIS_QZLD035581_result1" localSheetId="22">LIMIS_QZLD_1!$C$28</definedName>
    <definedName name="dtl_DtlLIMIS_QZLD035581_result2" localSheetId="22">LIMIS_QZLD_1!$D$28</definedName>
    <definedName name="dtl_DtlLIMIS_QZLD035581_sample_id" localSheetId="22">LIMIS_QZLD_1!$A$28</definedName>
    <definedName name="dtl_DtlLIMIS_QZLD035581_satisfied" localSheetId="22">LIMIS_QZLD_1!$G$28</definedName>
    <definedName name="dtl_DtlLIMIS_QZLD148890" localSheetId="22">LIMIS_QZLD_1!$A$9:$E$24</definedName>
    <definedName name="dtl_DtlLIMIS_QZLD148890_analyse_item" localSheetId="22">LIMIS_QZLD_1!$B$9</definedName>
    <definedName name="dtl_DtlLIMIS_QZLD148890_note" localSheetId="22">LIMIS_QZLD_1!$E$9</definedName>
    <definedName name="dtl_DtlLIMIS_QZLD148890_result" localSheetId="22">LIMIS_QZLD_1!$C$9</definedName>
    <definedName name="dtl_DtlLIMIS_QZLD148890_sample_id" localSheetId="22">LIMIS_QZLD_1!$A$9</definedName>
    <definedName name="dtl_DtlLIMIS_QZLD233053" localSheetId="22">LIMIS_QZLD_1!$A$46:$G$57</definedName>
    <definedName name="dtl_DtlLIMIS_QZLD233053_analyse_item" localSheetId="22">LIMIS_QZLD_1!$B$46</definedName>
    <definedName name="dtl_DtlLIMIS_QZLD233053_result" localSheetId="22">LIMIS_QZLD_1!$E$46</definedName>
    <definedName name="dtl_DtlLIMIS_QZLD233053_result1" localSheetId="22">LIMIS_QZLD_1!$C$46</definedName>
    <definedName name="dtl_DtlLIMIS_QZLD233053_result2" localSheetId="22">LIMIS_QZLD_1!$D$46</definedName>
    <definedName name="dtl_DtlLIMIS_QZLD233053_sample_id" localSheetId="22">LIMIS_QZLD_1!$A$46</definedName>
    <definedName name="dtl_DtlLIMIS_QZLD233053_satisfied" localSheetId="22">LIMIS_QZLD_1!$G$46</definedName>
    <definedName name="dtl_DtlLIMIS_QZLD233053_uncertainty" localSheetId="22">LIMIS_QZLD_1!$F$46</definedName>
    <definedName name="dtl_DtlLIMIS_QZLD348602" localSheetId="22">LIMIS_QZLD_1!$A$37:$G$43</definedName>
    <definedName name="dtl_DtlLIMIS_QZLD348602_analyse_item" localSheetId="22">LIMIS_QZLD_1!$B$37</definedName>
    <definedName name="dtl_DtlLIMIS_QZLD348602_org_result" localSheetId="22">LIMIS_QZLD_1!$E$37</definedName>
    <definedName name="dtl_DtlLIMIS_QZLD348602_recovery" localSheetId="22">LIMIS_QZLD_1!$F$37</definedName>
    <definedName name="dtl_DtlLIMIS_QZLD348602_sample_id" localSheetId="22">LIMIS_QZLD_1!$A$37</definedName>
    <definedName name="dtl_DtlLIMIS_QZLD348602_satisfied" localSheetId="22">LIMIS_QZLD_1!$G$37</definedName>
    <definedName name="dtl_DtlLIMIS_QZLD348602_std_result" localSheetId="22">LIMIS_QZLD_1!$D$37</definedName>
    <definedName name="dtl_DtlLIMIS_QZLD348602_std_volume" localSheetId="22">LIMIS_QZLD_1!$C$37</definedName>
    <definedName name="dtl_DtlLIMIS_RCOOM186654" localSheetId="5">LIMIS_RCOOM_1!$A$69:$K$80</definedName>
    <definedName name="dtl_DtlLIMIS_RCOOM186654_analyse_item" localSheetId="5">LIMIS_RCOOM_1!$B$69</definedName>
    <definedName name="dtl_DtlLIMIS_RCOOM186654_result" localSheetId="5">LIMIS_RCOOM_1!$I$69</definedName>
    <definedName name="dtl_DtlLIMIS_RCOOM186654_result_a_a0" localSheetId="5">LIMIS_RCOOM_1!$G$69</definedName>
    <definedName name="dtl_DtlLIMIS_RCOOM186654_result1" localSheetId="5">LIMIS_RCOOM_1!$E$69</definedName>
    <definedName name="dtl_DtlLIMIS_RCOOM186654_result1_a" localSheetId="5">LIMIS_RCOOM_1!$C$69</definedName>
    <definedName name="dtl_DtlLIMIS_RCOOM186654_result1_a_a0" localSheetId="5">LIMIS_RCOOM_1!$D$69</definedName>
    <definedName name="dtl_DtlLIMIS_RCOOM186654_result2" localSheetId="5">LIMIS_RCOOM_1!$H$69</definedName>
    <definedName name="dtl_DtlLIMIS_RCOOM186654_result2_a" localSheetId="5">LIMIS_RCOOM_1!$F$69</definedName>
    <definedName name="dtl_DtlLIMIS_RCOOM186654_sample_id" localSheetId="5">LIMIS_RCOOM_1!$A$69</definedName>
    <definedName name="dtl_DtlLIMIS_RCOOM186654_satisfied" localSheetId="5">LIMIS_RCOOM_1!$K$69</definedName>
    <definedName name="dtl_DtlLIMIS_RCOOM186654_uncertainty" localSheetId="5">LIMIS_RCOOM_1!$J$69</definedName>
    <definedName name="dtl_DtlLIMIS_RCOOM192602" localSheetId="5">LIMIS_RCOOM_1!$A$60:$J$66</definedName>
    <definedName name="dtl_DtlLIMIS_RCOOM192602_a_a0" localSheetId="5">LIMIS_RCOOM_1!$F$60</definedName>
    <definedName name="dtl_DtlLIMIS_RCOOM192602_analyse_item" localSheetId="5">LIMIS_RCOOM_1!$B$60</definedName>
    <definedName name="dtl_DtlLIMIS_RCOOM192602_org_result" localSheetId="5">LIMIS_RCOOM_1!$H$60</definedName>
    <definedName name="dtl_DtlLIMIS_RCOOM192602_recovery" localSheetId="5">LIMIS_RCOOM_1!$I$60</definedName>
    <definedName name="dtl_DtlLIMIS_RCOOM192602_sample_id" localSheetId="5">LIMIS_RCOOM_1!$A$60</definedName>
    <definedName name="dtl_DtlLIMIS_RCOOM192602_satisfied" localSheetId="5">LIMIS_RCOOM_1!$J$60</definedName>
    <definedName name="dtl_DtlLIMIS_RCOOM192602_std_result" localSheetId="5">LIMIS_RCOOM_1!$G$60</definedName>
    <definedName name="dtl_DtlLIMIS_RCOOM192602_std_result_a" localSheetId="5">LIMIS_RCOOM_1!$E$60</definedName>
    <definedName name="dtl_DtlLIMIS_RCOOM192602_std_volume" localSheetId="5">LIMIS_RCOOM_1!$C$60</definedName>
    <definedName name="dtl_DtlLIMIS_RCOOM192602_std_weight" localSheetId="5">LIMIS_RCOOM_1!$D$60</definedName>
    <definedName name="dtl_DtlLIMIS_RCOOM262743" localSheetId="5">LIMIS_RCOOM_1!$A$51:$G$57</definedName>
    <definedName name="dtl_DtlLIMIS_RCOOM262743_analyse_item" localSheetId="5">LIMIS_RCOOM_1!$B$51</definedName>
    <definedName name="dtl_DtlLIMIS_RCOOM262743_gap" localSheetId="5">LIMIS_RCOOM_1!$F$51</definedName>
    <definedName name="dtl_DtlLIMIS_RCOOM262743_result" localSheetId="5">LIMIS_RCOOM_1!$E$51</definedName>
    <definedName name="dtl_DtlLIMIS_RCOOM262743_result1" localSheetId="5">LIMIS_RCOOM_1!$C$51</definedName>
    <definedName name="dtl_DtlLIMIS_RCOOM262743_result2" localSheetId="5">LIMIS_RCOOM_1!$D$51</definedName>
    <definedName name="dtl_DtlLIMIS_RCOOM262743_sample_id" localSheetId="5">LIMIS_RCOOM_1!$A$51</definedName>
    <definedName name="dtl_DtlLIMIS_RCOOM262743_satisfied" localSheetId="5">LIMIS_RCOOM_1!$G$51</definedName>
    <definedName name="dtl_DtlLIMIS_RCOOM270880" localSheetId="5">LIMIS_RCOOM_1!$A$10:$H$24</definedName>
    <definedName name="dtl_DtlLIMIS_RCOOM270880_analysis_id" localSheetId="5">LIMIS_RCOOM_1!$B$10</definedName>
    <definedName name="dtl_DtlLIMIS_RCOOM270880_blank_absorbance" localSheetId="5">LIMIS_RCOOM_1!$E$10</definedName>
    <definedName name="dtl_DtlLIMIS_RCOOM270880_no_blank_absorbance" localSheetId="5">LIMIS_RCOOM_1!$F$10</definedName>
    <definedName name="dtl_DtlLIMIS_RCOOM270880_notes" localSheetId="5">LIMIS_RCOOM_1!$H$10</definedName>
    <definedName name="dtl_DtlLIMIS_RCOOM270880_sample_absorbance" localSheetId="5">LIMIS_RCOOM_1!$D$10</definedName>
    <definedName name="dtl_DtlLIMIS_RCOOM270880_sample_consistency" localSheetId="5">LIMIS_RCOOM_1!$G$10</definedName>
    <definedName name="dtl_DtlLIMIS_RCOOM270880_sample_id" localSheetId="5">LIMIS_RCOOM_1!$A$10</definedName>
    <definedName name="dtl_DtlLIMIS_RCOOM270880_sample_volume" localSheetId="5">LIMIS_RCOOM_1!$C$10</definedName>
    <definedName name="dtl_DtlLIMIS_RCOOM520941" localSheetId="5">LIMIS_RCOOM_1!$A$29:$E$48</definedName>
    <definedName name="dtl_DtlLIMIS_RCOOM520941_blank_result" localSheetId="5">LIMIS_RCOOM_1!$D$29</definedName>
    <definedName name="dtl_DtlLIMIS_RCOOM520941_diff" localSheetId="5">LIMIS_RCOOM_1!$E$29</definedName>
    <definedName name="dtl_DtlLIMIS_RCOOM520941_sample_result" localSheetId="5">LIMIS_RCOOM_1!$C$29</definedName>
    <definedName name="dtl_DtlLIMIS_RCOOM520941_std_quality" localSheetId="5">LIMIS_RCOOM_1!$B$29</definedName>
    <definedName name="dtl_DtlLIMIS_RCOOM520941_std_volume" localSheetId="5">LIMIS_RCOOM_1!$A$29</definedName>
    <definedName name="dtl_DtlLIMIS_S014243" localSheetId="6">LIMIS_S_1!$A$60:$J$66</definedName>
    <definedName name="dtl_DtlLIMIS_S014243_analyse_item" localSheetId="6">LIMIS_S_1!$B$60</definedName>
    <definedName name="dtl_DtlLIMIS_S014243_org_result" localSheetId="6">LIMIS_S_1!$H$60</definedName>
    <definedName name="dtl_DtlLIMIS_S014243_recovery" localSheetId="6">LIMIS_S_1!$I$60</definedName>
    <definedName name="dtl_DtlLIMIS_S014243_sample_id" localSheetId="6">LIMIS_S_1!$A$60</definedName>
    <definedName name="dtl_DtlLIMIS_S014243_satisfied" localSheetId="6">LIMIS_S_1!$J$60</definedName>
    <definedName name="dtl_DtlLIMIS_S014243_std_result" localSheetId="6">LIMIS_S_1!$G$60</definedName>
    <definedName name="dtl_DtlLIMIS_S014243_std_result_a" localSheetId="6">LIMIS_S_1!$E$60</definedName>
    <definedName name="dtl_DtlLIMIS_S014243_std_result_a_a0" localSheetId="6">LIMIS_S_1!$F$60</definedName>
    <definedName name="dtl_DtlLIMIS_S014243_std_volume" localSheetId="6">LIMIS_S_1!$C$60</definedName>
    <definedName name="dtl_DtlLIMIS_S014243_std_weight" localSheetId="6">LIMIS_S_1!$D$60</definedName>
    <definedName name="dtl_DtlLIMIS_S142694" localSheetId="6">LIMIS_S_1!$A$69:$K$80</definedName>
    <definedName name="dtl_DtlLIMIS_S142694_analyse_item" localSheetId="6">LIMIS_S_1!$B$69</definedName>
    <definedName name="dtl_DtlLIMIS_S142694_result" localSheetId="6">LIMIS_S_1!$I$69</definedName>
    <definedName name="dtl_DtlLIMIS_S142694_result1" localSheetId="6">LIMIS_S_1!$E$69</definedName>
    <definedName name="dtl_DtlLIMIS_S142694_result1_a" localSheetId="6">LIMIS_S_1!$C$69</definedName>
    <definedName name="dtl_DtlLIMIS_S142694_result1_a_a0" localSheetId="6">LIMIS_S_1!$D$69</definedName>
    <definedName name="dtl_DtlLIMIS_S142694_result2" localSheetId="6">LIMIS_S_1!$H$69</definedName>
    <definedName name="dtl_DtlLIMIS_S142694_result2_a" localSheetId="6">LIMIS_S_1!$F$69</definedName>
    <definedName name="dtl_DtlLIMIS_S142694_result2_a_a0" localSheetId="6">LIMIS_S_1!$G$69</definedName>
    <definedName name="dtl_DtlLIMIS_S142694_sample_id" localSheetId="6">LIMIS_S_1!$A$69</definedName>
    <definedName name="dtl_DtlLIMIS_S142694_satisfied" localSheetId="6">LIMIS_S_1!$K$69</definedName>
    <definedName name="dtl_DtlLIMIS_S142694_uncertainty" localSheetId="6">LIMIS_S_1!$J$69</definedName>
    <definedName name="dtl_DtlLIMIS_S249542" localSheetId="6">LIMIS_S_1!$A$51:$G$57</definedName>
    <definedName name="dtl_DtlLIMIS_S249542_analyse_item" localSheetId="6">LIMIS_S_1!$B$51</definedName>
    <definedName name="dtl_DtlLIMIS_S249542_gap" localSheetId="6">LIMIS_S_1!$F$51</definedName>
    <definedName name="dtl_DtlLIMIS_S249542_result" localSheetId="6">LIMIS_S_1!$E$51</definedName>
    <definedName name="dtl_DtlLIMIS_S249542_result1" localSheetId="6">LIMIS_S_1!$C$51</definedName>
    <definedName name="dtl_DtlLIMIS_S249542_result2" localSheetId="6">LIMIS_S_1!$D$51</definedName>
    <definedName name="dtl_DtlLIMIS_S249542_sample_id" localSheetId="6">LIMIS_S_1!$A$51</definedName>
    <definedName name="dtl_DtlLIMIS_S249542_satisfied" localSheetId="6">LIMIS_S_1!$G$51</definedName>
    <definedName name="dtl_DtlLIMIS_S270880" localSheetId="6">LIMIS_S_1!$A$10:$H$24</definedName>
    <definedName name="dtl_DtlLIMIS_S270880_analysis_id" localSheetId="6">LIMIS_S_1!$B$10</definedName>
    <definedName name="dtl_DtlLIMIS_S270880_blank_absorbance" localSheetId="6">LIMIS_S_1!$E$10</definedName>
    <definedName name="dtl_DtlLIMIS_S270880_no_blank_absorbance" localSheetId="6">LIMIS_S_1!$F$10</definedName>
    <definedName name="dtl_DtlLIMIS_S270880_sample_absorbance" localSheetId="6">LIMIS_S_1!$D$10</definedName>
    <definedName name="dtl_DtlLIMIS_S270880_sample_consistency" localSheetId="6">LIMIS_S_1!$G$10</definedName>
    <definedName name="dtl_DtlLIMIS_S270880_sample_id" localSheetId="6">LIMIS_S_1!$A$10</definedName>
    <definedName name="dtl_DtlLIMIS_S270880_sample_volume" localSheetId="6">LIMIS_S_1!$C$10</definedName>
    <definedName name="dtl_DtlLIMIS_SHJ096621" localSheetId="8">LIMIS_SHJ_1!$A$29:$E$48</definedName>
    <definedName name="dtl_DtlLIMIS_SHJ096621_blank_result" localSheetId="8">LIMIS_SHJ_1!$D$29</definedName>
    <definedName name="dtl_DtlLIMIS_SHJ096621_diff" localSheetId="8">LIMIS_SHJ_1!$E$29</definedName>
    <definedName name="dtl_DtlLIMIS_SHJ096621_sample_result" localSheetId="8">LIMIS_SHJ_1!$C$29</definedName>
    <definedName name="dtl_DtlLIMIS_SHJ096621_std_quality" localSheetId="8">LIMIS_SHJ_1!$B$29</definedName>
    <definedName name="dtl_DtlLIMIS_SHJ096621_std_volume" localSheetId="8">LIMIS_SHJ_1!$A$29</definedName>
    <definedName name="dtl_DtlLIMIS_SHJ270880" localSheetId="8">LIMIS_SHJ_1!$A$10:$H$24</definedName>
    <definedName name="dtl_DtlLIMIS_SHJ270880_analysis_id" localSheetId="8">LIMIS_SHJ_1!$B$10</definedName>
    <definedName name="dtl_DtlLIMIS_SHJ270880_blank_absorbance" localSheetId="8">LIMIS_SHJ_1!$E$10</definedName>
    <definedName name="dtl_DtlLIMIS_SHJ270880_no_blank_absorbance" localSheetId="8">LIMIS_SHJ_1!$F$10</definedName>
    <definedName name="dtl_DtlLIMIS_SHJ270880_notes" localSheetId="6">LIMIS_S_1!$H$10</definedName>
    <definedName name="dtl_DtlLIMIS_SHJ270880_notes" localSheetId="8">LIMIS_SHJ_1!$H$10</definedName>
    <definedName name="dtl_DtlLIMIS_SHJ270880_sample_absorbance" localSheetId="8">LIMIS_SHJ_1!$D$10</definedName>
    <definedName name="dtl_DtlLIMIS_SHJ270880_sample_consistency" localSheetId="8">LIMIS_SHJ_1!$G$10</definedName>
    <definedName name="dtl_DtlLIMIS_SHJ270880_sample_id" localSheetId="8">LIMIS_SHJ_1!$A$10</definedName>
    <definedName name="dtl_DtlLIMIS_SHJ270880_sample_volume" localSheetId="8">LIMIS_SHJ_1!$C$10</definedName>
    <definedName name="dtl_DtlLIMIS_SHJ389894" localSheetId="8">LIMIS_SHJ_1!$A$69:$K$80</definedName>
    <definedName name="dtl_DtlLIMIS_SHJ389894_analyse_item" localSheetId="8">LIMIS_SHJ_1!$B$69</definedName>
    <definedName name="dtl_DtlLIMIS_SHJ389894_result" localSheetId="8">LIMIS_SHJ_1!$I$69</definedName>
    <definedName name="dtl_DtlLIMIS_SHJ389894_result1" localSheetId="8">LIMIS_SHJ_1!$E$69</definedName>
    <definedName name="dtl_DtlLIMIS_SHJ389894_result1_a" localSheetId="8">LIMIS_SHJ_1!$C$69</definedName>
    <definedName name="dtl_DtlLIMIS_SHJ389894_result1_a_a0" localSheetId="8">LIMIS_SHJ_1!$D$69</definedName>
    <definedName name="dtl_DtlLIMIS_SHJ389894_result2" localSheetId="8">LIMIS_SHJ_1!$H$69</definedName>
    <definedName name="dtl_DtlLIMIS_SHJ389894_result2_a" localSheetId="8">LIMIS_SHJ_1!$F$69</definedName>
    <definedName name="dtl_DtlLIMIS_SHJ389894_result2_a_a0" localSheetId="8">LIMIS_SHJ_1!$G$69</definedName>
    <definedName name="dtl_DtlLIMIS_SHJ389894_sample_id" localSheetId="8">LIMIS_SHJ_1!$A$69</definedName>
    <definedName name="dtl_DtlLIMIS_SHJ389894_satisfied" localSheetId="8">LIMIS_SHJ_1!$K$69</definedName>
    <definedName name="dtl_DtlLIMIS_SHJ389894_uncertainty" localSheetId="8">LIMIS_SHJ_1!$J$69</definedName>
    <definedName name="dtl_DtlLIMIS_SHJ394092" localSheetId="8">LIMIS_SHJ_1!$A$51:$G$57</definedName>
    <definedName name="dtl_DtlLIMIS_SHJ394092_analyse_item" localSheetId="8">LIMIS_SHJ_1!$B$51</definedName>
    <definedName name="dtl_DtlLIMIS_SHJ394092_gap" localSheetId="8">LIMIS_SHJ_1!$F$51</definedName>
    <definedName name="dtl_DtlLIMIS_SHJ394092_result" localSheetId="8">LIMIS_SHJ_1!$E$51</definedName>
    <definedName name="dtl_DtlLIMIS_SHJ394092_result1" localSheetId="8">LIMIS_SHJ_1!$C$51</definedName>
    <definedName name="dtl_DtlLIMIS_SHJ394092_result2" localSheetId="8">LIMIS_SHJ_1!$D$51</definedName>
    <definedName name="dtl_DtlLIMIS_SHJ394092_sample_id" localSheetId="8">LIMIS_SHJ_1!$A$51</definedName>
    <definedName name="dtl_DtlLIMIS_SHJ394092_satisfied" localSheetId="8">LIMIS_SHJ_1!$G$51</definedName>
    <definedName name="dtl_DtlLIMIS_SHJ579203" localSheetId="8">LIMIS_SHJ_1!$A$60:$J$66</definedName>
    <definedName name="dtl_DtlLIMIS_SHJ579203_analyse_item" localSheetId="8">LIMIS_SHJ_1!$B$60</definedName>
    <definedName name="dtl_DtlLIMIS_SHJ579203_org_result" localSheetId="8">LIMIS_SHJ_1!$H$60</definedName>
    <definedName name="dtl_DtlLIMIS_SHJ579203_recovery" localSheetId="8">LIMIS_SHJ_1!$I$60</definedName>
    <definedName name="dtl_DtlLIMIS_SHJ579203_sample_id" localSheetId="8">LIMIS_SHJ_1!$A$60</definedName>
    <definedName name="dtl_DtlLIMIS_SHJ579203_satisfied" localSheetId="8">LIMIS_SHJ_1!$J$60</definedName>
    <definedName name="dtl_DtlLIMIS_SHJ579203_std_result" localSheetId="8">LIMIS_SHJ_1!$G$60</definedName>
    <definedName name="dtl_DtlLIMIS_SHJ579203_std_result_a" localSheetId="8">LIMIS_SHJ_1!$E$60</definedName>
    <definedName name="dtl_DtlLIMIS_SHJ579203_std_result_a_a0" localSheetId="8">LIMIS_SHJ_1!$F$60</definedName>
    <definedName name="dtl_DtlLIMIS_SHJ579203_std_volume" localSheetId="8">LIMIS_SHJ_1!$C$60</definedName>
    <definedName name="dtl_DtlLIMIS_SHJ579203_std_weight" localSheetId="8">LIMIS_SHJ_1!$D$60</definedName>
    <definedName name="dtl_DtlLIMIS_TN071644" localSheetId="9">LIMIS_TN_1!$A$75:$K$86</definedName>
    <definedName name="dtl_DtlLIMIS_TN071644_analyse_item" localSheetId="9">LIMIS_TN_1!$B$75</definedName>
    <definedName name="dtl_DtlLIMIS_TN071644_result" localSheetId="9">LIMIS_TN_1!$I$75</definedName>
    <definedName name="dtl_DtlLIMIS_TN071644_result1" localSheetId="9">LIMIS_TN_1!$E$75</definedName>
    <definedName name="dtl_DtlLIMIS_TN071644_result1_a" localSheetId="9">LIMIS_TN_1!$C$75</definedName>
    <definedName name="dtl_DtlLIMIS_TN071644_result1_a_a0" localSheetId="9">LIMIS_TN_1!$D$75</definedName>
    <definedName name="dtl_DtlLIMIS_TN071644_result2" localSheetId="9">LIMIS_TN_1!$H$75</definedName>
    <definedName name="dtl_DtlLIMIS_TN071644_result2_a" localSheetId="9">LIMIS_TN_1!$F$75</definedName>
    <definedName name="dtl_DtlLIMIS_TN071644_result2_a0" localSheetId="9">LIMIS_TN_1!$G$75</definedName>
    <definedName name="dtl_DtlLIMIS_TN071644_sample_id" localSheetId="9">LIMIS_TN_1!$A$75</definedName>
    <definedName name="dtl_DtlLIMIS_TN071644_satisfied" localSheetId="9">LIMIS_TN_1!$K$75</definedName>
    <definedName name="dtl_DtlLIMIS_TN071644_uncertainty" localSheetId="9">LIMIS_TN_1!$J$75</definedName>
    <definedName name="dtl_DtlLIMIS_TN076403" localSheetId="9">LIMIS_TN_1!$A$66:$J$72</definedName>
    <definedName name="dtl_DtlLIMIS_TN076403_analyse_item" localSheetId="9">LIMIS_TN_1!$B$66</definedName>
    <definedName name="dtl_DtlLIMIS_TN076403_org_result" localSheetId="9">LIMIS_TN_1!$H$66</definedName>
    <definedName name="dtl_DtlLIMIS_TN076403_recovery" localSheetId="9">LIMIS_TN_1!$I$66</definedName>
    <definedName name="dtl_DtlLIMIS_TN076403_sample_id" localSheetId="9">LIMIS_TN_1!$A$66</definedName>
    <definedName name="dtl_DtlLIMIS_TN076403_satisfied" localSheetId="9">LIMIS_TN_1!$J$66</definedName>
    <definedName name="dtl_DtlLIMIS_TN076403_std_result" localSheetId="9">LIMIS_TN_1!$G$66</definedName>
    <definedName name="dtl_DtlLIMIS_TN076403_std_result_a" localSheetId="9">LIMIS_TN_1!$E$66</definedName>
    <definedName name="dtl_DtlLIMIS_TN076403_std_result_a_a0" localSheetId="9">LIMIS_TN_1!$F$66</definedName>
    <definedName name="dtl_DtlLIMIS_TN076403_std_volume" localSheetId="9">LIMIS_TN_1!$C$66</definedName>
    <definedName name="dtl_DtlLIMIS_TN076403_std_weight" localSheetId="9">LIMIS_TN_1!$D$66</definedName>
    <definedName name="dtl_DtlLIMIS_TN220181" localSheetId="9">LIMIS_TN_1!$A$35:$E$54</definedName>
    <definedName name="dtl_DtlLIMIS_TN220181_blank_result" localSheetId="9">LIMIS_TN_1!$D$35</definedName>
    <definedName name="dtl_DtlLIMIS_TN220181_diff" localSheetId="9">LIMIS_TN_1!$E$35</definedName>
    <definedName name="dtl_DtlLIMIS_TN220181_sample_result" localSheetId="9">LIMIS_TN_1!$C$35</definedName>
    <definedName name="dtl_DtlLIMIS_TN220181_std_quality" localSheetId="9">LIMIS_TN_1!$B$35</definedName>
    <definedName name="dtl_DtlLIMIS_TN220181_std_volume" localSheetId="9">LIMIS_TN_1!$A$35</definedName>
    <definedName name="dtl_DtlLIMIS_TN406000" localSheetId="9">LIMIS_TN_1!$A$10:$J$29</definedName>
    <definedName name="dtl_DtlLIMIS_TN406000_a_220" localSheetId="9">LIMIS_TN_1!$E$10</definedName>
    <definedName name="dtl_DtlLIMIS_TN406000_a_275" localSheetId="9">LIMIS_TN_1!$F$10</definedName>
    <definedName name="dtl_DtlLIMIS_TN406000_a_concentration" localSheetId="9">LIMIS_TN_1!$I$10</definedName>
    <definedName name="dtl_DtlLIMIS_TN406000_a_no_blank" localSheetId="9">LIMIS_TN_1!$H$10</definedName>
    <definedName name="dtl_DtlLIMIS_TN406000_analysis_id" localSheetId="9">LIMIS_TN_1!$B$10</definedName>
    <definedName name="dtl_DtlLIMIS_TN406000_f" localSheetId="9">LIMIS_TN_1!$D$10</definedName>
    <definedName name="dtl_DtlLIMIS_TN406000_notes" localSheetId="9">LIMIS_TN_1!$J$10</definedName>
    <definedName name="dtl_DtlLIMIS_TN406000_sample_id" localSheetId="9">LIMIS_TN_1!$A$10</definedName>
    <definedName name="dtl_DtlLIMIS_TN406000_sample_volume" localSheetId="9">LIMIS_TN_1!$C$10</definedName>
    <definedName name="dtl_DtlLIMIS_TN422102" localSheetId="9">LIMIS_TN_1!$A$57:$G$63</definedName>
    <definedName name="dtl_DtlLIMIS_TN422102_analyse_item" localSheetId="9">LIMIS_TN_1!$B$57</definedName>
    <definedName name="dtl_DtlLIMIS_TN422102_gap" localSheetId="9">LIMIS_TN_1!$F$57</definedName>
    <definedName name="dtl_DtlLIMIS_TN422102_result" localSheetId="9">LIMIS_TN_1!$E$57</definedName>
    <definedName name="dtl_DtlLIMIS_TN422102_result1" localSheetId="9">LIMIS_TN_1!$C$57</definedName>
    <definedName name="dtl_DtlLIMIS_TN422102_result2" localSheetId="9">LIMIS_TN_1!$D$57</definedName>
    <definedName name="dtl_DtlLIMIS_TN422102_sample_id" localSheetId="9">LIMIS_TN_1!$A$57</definedName>
    <definedName name="dtl_DtlLIMIS_TN422102_satisfied" localSheetId="9">LIMIS_TN_1!$G$57</definedName>
    <definedName name="dtl_DtlLIMIS_TP116901" localSheetId="4">LIMIS_TP_1!$A$29:$E$48</definedName>
    <definedName name="dtl_DtlLIMIS_TP116901_blank_result" localSheetId="4">LIMIS_TP_1!$D$29</definedName>
    <definedName name="dtl_DtlLIMIS_TP116901_diff" localSheetId="4">LIMIS_TP_1!$E$29</definedName>
    <definedName name="dtl_DtlLIMIS_TP116901_sample_result" localSheetId="4">LIMIS_TP_1!$C$29</definedName>
    <definedName name="dtl_DtlLIMIS_TP116901_std_quality" localSheetId="4">LIMIS_TP_1!$B$29</definedName>
    <definedName name="dtl_DtlLIMIS_TP116901_std_volume" localSheetId="4">LIMIS_TP_1!$A$29</definedName>
    <definedName name="dtl_DtlLIMIS_TP197463" localSheetId="4">LIMIS_TP_1!$A$60:$J$66</definedName>
    <definedName name="dtl_DtlLIMIS_TP197463_analyse_item" localSheetId="4">LIMIS_TP_1!$B$60</definedName>
    <definedName name="dtl_DtlLIMIS_TP197463_org_result" localSheetId="4">LIMIS_TP_1!$H$60</definedName>
    <definedName name="dtl_DtlLIMIS_TP197463_recovery" localSheetId="4">LIMIS_TP_1!$I$60</definedName>
    <definedName name="dtl_DtlLIMIS_TP197463_sample_id" localSheetId="4">LIMIS_TP_1!$A$60</definedName>
    <definedName name="dtl_DtlLIMIS_TP197463_satisfied" localSheetId="4">LIMIS_TP_1!$J$60</definedName>
    <definedName name="dtl_DtlLIMIS_TP197463_std_result" localSheetId="4">LIMIS_TP_1!$G$60</definedName>
    <definedName name="dtl_DtlLIMIS_TP197463_std_result_a" localSheetId="4">LIMIS_TP_1!$E$60</definedName>
    <definedName name="dtl_DtlLIMIS_TP197463_std_result_a_a0" localSheetId="4">LIMIS_TP_1!$F$60</definedName>
    <definedName name="dtl_DtlLIMIS_TP197463_std_volume" localSheetId="4">LIMIS_TP_1!$C$60</definedName>
    <definedName name="dtl_DtlLIMIS_TP197463_std_weight" localSheetId="4">LIMIS_TP_1!$D$60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TP474892" localSheetId="4">LIMIS_TP_1!$A$51:$G$57</definedName>
    <definedName name="dtl_DtlLIMIS_TP474892_analyse_item" localSheetId="4">LIMIS_TP_1!$B$51</definedName>
    <definedName name="dtl_DtlLIMIS_TP474892_gap" localSheetId="4">LIMIS_TP_1!$F$51</definedName>
    <definedName name="dtl_DtlLIMIS_TP474892_result" localSheetId="4">LIMIS_TP_1!$E$51</definedName>
    <definedName name="dtl_DtlLIMIS_TP474892_result1" localSheetId="4">LIMIS_TP_1!$C$51</definedName>
    <definedName name="dtl_DtlLIMIS_TP474892_result2" localSheetId="4">LIMIS_TP_1!$D$51</definedName>
    <definedName name="dtl_DtlLIMIS_TP474892_sample_id" localSheetId="4">LIMIS_TP_1!$A$51</definedName>
    <definedName name="dtl_DtlLIMIS_TP474892_satisfied" localSheetId="4">LIMIS_TP_1!$G$51</definedName>
    <definedName name="dtl_DtlLIMIS_V_P270880" localSheetId="11">LIMIS_V_P_1_hang!$A$10:$H$24</definedName>
    <definedName name="dtl_DtlLIMIS_V_P270880_analysis_id" localSheetId="11">LIMIS_V_P_1_hang!$B$10</definedName>
    <definedName name="dtl_DtlLIMIS_V_P270880_blank_absorbance" localSheetId="11">LIMIS_V_P_1_hang!$E$10</definedName>
    <definedName name="dtl_DtlLIMIS_V_P270880_no_blank_absorbance" localSheetId="11">LIMIS_V_P_1_hang!$F$10</definedName>
    <definedName name="dtl_DtlLIMIS_V_P270880_notes" localSheetId="11">LIMIS_V_P_1_hang!$H$10</definedName>
    <definedName name="dtl_DtlLIMIS_V_P270880_sample_absorbance" localSheetId="11">LIMIS_V_P_1_hang!$D$10</definedName>
    <definedName name="dtl_DtlLIMIS_V_P270880_sample_consistency" localSheetId="11">LIMIS_V_P_1_hang!$G$10</definedName>
    <definedName name="dtl_DtlLIMIS_V_P270880_sample_id" localSheetId="11">LIMIS_V_P_1_hang!$A$10</definedName>
    <definedName name="dtl_DtlLIMIS_V_P270880_sample_volume" localSheetId="11">LIMIS_V_P_1_hang!$C$10</definedName>
    <definedName name="dtl_DtlLIMIS_YXSP173170" localSheetId="21">LIMIS_YXSP_1!$A$9:$E$23</definedName>
    <definedName name="dtl_DtlLIMIS_YXSP173170_analyse_item" localSheetId="21">LIMIS_YXSP_1!$B$9</definedName>
    <definedName name="dtl_DtlLIMIS_YXSP173170_note" localSheetId="21">LIMIS_YXSP_1!$E$9</definedName>
    <definedName name="dtl_DtlLIMIS_YXSP173170_result" localSheetId="21">LIMIS_YXSP_1!$D$9</definedName>
    <definedName name="dtl_DtlLIMIS_YXSP173170_sample_id" localSheetId="21">LIMIS_YXSP_1!$A$9</definedName>
    <definedName name="dtl_DtlLIMIS_YXSP296751" localSheetId="21">LIMIS_YXSP_1!$A$28:$G$34</definedName>
    <definedName name="dtl_DtlLIMIS_YXSP296751_analyse_item" localSheetId="21">LIMIS_YXSP_1!$B$28</definedName>
    <definedName name="dtl_DtlLIMIS_YXSP296751_gap" localSheetId="21">LIMIS_YXSP_1!$F$28</definedName>
    <definedName name="dtl_DtlLIMIS_YXSP296751_result" localSheetId="21">LIMIS_YXSP_1!$E$28</definedName>
    <definedName name="dtl_DtlLIMIS_YXSP296751_result1" localSheetId="21">LIMIS_YXSP_1!$C$28</definedName>
    <definedName name="dtl_DtlLIMIS_YXSP296751_result2" localSheetId="21">LIMIS_YXSP_1!$D$28</definedName>
    <definedName name="dtl_DtlLIMIS_YXSP296751_sample_id" localSheetId="21">LIMIS_YXSP_1!$A$28</definedName>
    <definedName name="dtl_DtlLIMIS_YXSP296751_satisfied" localSheetId="21">LIMIS_YXSP_1!$G$28</definedName>
    <definedName name="dtl_DtlLIMIS_YXSP346093" localSheetId="21">LIMIS_YXSP_1!$A$46:$G$57</definedName>
    <definedName name="dtl_DtlLIMIS_YXSP346093_analyse_item" localSheetId="21">LIMIS_YXSP_1!$B$46</definedName>
    <definedName name="dtl_DtlLIMIS_YXSP346093_result" localSheetId="21">LIMIS_YXSP_1!$E$46</definedName>
    <definedName name="dtl_DtlLIMIS_YXSP346093_result1" localSheetId="21">LIMIS_YXSP_1!$C$46</definedName>
    <definedName name="dtl_DtlLIMIS_YXSP346093_result2" localSheetId="21">LIMIS_YXSP_1!$D$46</definedName>
    <definedName name="dtl_DtlLIMIS_YXSP346093_sample_id" localSheetId="21">LIMIS_YXSP_1!$A$46</definedName>
    <definedName name="dtl_DtlLIMIS_YXSP346093_satisfied" localSheetId="21">LIMIS_YXSP_1!$G$46</definedName>
    <definedName name="dtl_DtlLIMIS_YXSP346093_uncertianty" localSheetId="21">LIMIS_YXSP_1!$F$46</definedName>
    <definedName name="dtl_DtlLIMIS_YXSP526652" localSheetId="21">LIMIS_YXSP_1!$A$37:$G$43</definedName>
    <definedName name="dtl_DtlLIMIS_YXSP526652_analyse_item" localSheetId="21">LIMIS_YXSP_1!$B$37</definedName>
    <definedName name="dtl_DtlLIMIS_YXSP526652_org_result" localSheetId="21">LIMIS_YXSP_1!$E$37</definedName>
    <definedName name="dtl_DtlLIMIS_YXSP526652_recovery" localSheetId="21">LIMIS_YXSP_1!$F$37</definedName>
    <definedName name="dtl_DtlLIMIS_YXSP526652_sample_id" localSheetId="21">LIMIS_YXSP_1!$A$37</definedName>
    <definedName name="dtl_DtlLIMIS_YXSP526652_satisfied" localSheetId="21">LIMIS_YXSP_1!$G$37</definedName>
    <definedName name="dtl_DtlLIMIS_YXSP526652_std_result" localSheetId="21">LIMIS_YXSP_1!$D$37</definedName>
    <definedName name="dtl_DtlLIMIS_YXSP526652_std_volume" localSheetId="21">LIMIS_YXSP_1!$C$37</definedName>
    <definedName name="dtl_DtlLIMIS_YZXS059622" localSheetId="20">LIMIS_YZXS_1!$A$41:$G$47</definedName>
    <definedName name="dtl_DtlLIMIS_YZXS059622_analyse_item" localSheetId="20">LIMIS_YZXS_1!$B$41</definedName>
    <definedName name="dtl_DtlLIMIS_YZXS059622_org_result" localSheetId="20">LIMIS_YZXS_1!$E$41</definedName>
    <definedName name="dtl_DtlLIMIS_YZXS059622_recovery" localSheetId="20">LIMIS_YZXS_1!$F$41</definedName>
    <definedName name="dtl_DtlLIMIS_YZXS059622_sample_id" localSheetId="20">LIMIS_YZXS_1!$A$41</definedName>
    <definedName name="dtl_DtlLIMIS_YZXS059622_satisfied" localSheetId="20">LIMIS_YZXS_1!$G$41</definedName>
    <definedName name="dtl_DtlLIMIS_YZXS059622_std_result" localSheetId="20">LIMIS_YZXS_1!$D$41</definedName>
    <definedName name="dtl_DtlLIMIS_YZXS059622_std_volume" localSheetId="20">LIMIS_YZXS_1!$C$41</definedName>
    <definedName name="dtl_DtlLIMIS_YZXS154243" localSheetId="20">LIMIS_YZXS_1!$A$50:$G$61</definedName>
    <definedName name="dtl_DtlLIMIS_YZXS154243_analyse_item" localSheetId="20">LIMIS_YZXS_1!$B$50</definedName>
    <definedName name="dtl_DtlLIMIS_YZXS154243_result" localSheetId="20">LIMIS_YZXS_1!$E$50</definedName>
    <definedName name="dtl_DtlLIMIS_YZXS154243_result1" localSheetId="20">LIMIS_YZXS_1!$C$50</definedName>
    <definedName name="dtl_DtlLIMIS_YZXS154243_result2" localSheetId="20">LIMIS_YZXS_1!$D$50</definedName>
    <definedName name="dtl_DtlLIMIS_YZXS154243_sample_id" localSheetId="20">LIMIS_YZXS_1!$A$50</definedName>
    <definedName name="dtl_DtlLIMIS_YZXS154243_satisfied" localSheetId="20">LIMIS_YZXS_1!$G$50</definedName>
    <definedName name="dtl_DtlLIMIS_YZXS154243_uncertainty" localSheetId="20">LIMIS_YZXS_1!$F$50</definedName>
    <definedName name="dtl_DtlLIMIS_YZXS308691" localSheetId="20">LIMIS_YZXS_1!$A$32:$G$38</definedName>
    <definedName name="dtl_DtlLIMIS_YZXS308691_analyse_item" localSheetId="20">LIMIS_YZXS_1!$B$32</definedName>
    <definedName name="dtl_DtlLIMIS_YZXS308691_gap" localSheetId="20">LIMIS_YZXS_1!$F$32</definedName>
    <definedName name="dtl_DtlLIMIS_YZXS308691_result" localSheetId="20">LIMIS_YZXS_1!$E$32</definedName>
    <definedName name="dtl_DtlLIMIS_YZXS308691_result1" localSheetId="20">LIMIS_YZXS_1!$C$32</definedName>
    <definedName name="dtl_DtlLIMIS_YZXS308691_result2" localSheetId="20">LIMIS_YZXS_1!$D$32</definedName>
    <definedName name="dtl_DtlLIMIS_YZXS308691_sample_id" localSheetId="20">LIMIS_YZXS_1!$A$32</definedName>
    <definedName name="dtl_DtlLIMIS_YZXS308691_satisfied" localSheetId="20">LIMIS_YZXS_1!$G$32</definedName>
    <definedName name="dtl_DtlLIMIS_YZXS560700" localSheetId="20">LIMIS_YZXS_1!$A$11:$E$28</definedName>
    <definedName name="dtl_DtlLIMIS_YZXS560700_analyse_item" localSheetId="20">LIMIS_YZXS_1!$B$11</definedName>
    <definedName name="dtl_DtlLIMIS_YZXS560700_note" localSheetId="20">LIMIS_YZXS_1!$E$11</definedName>
    <definedName name="dtl_DtlLIMIS_YZXS560700_result" localSheetId="20">LIMIS_YZXS_1!$C$11</definedName>
    <definedName name="dtl_DtlLIMIS_YZXS560700_sample_id" localSheetId="20">LIMIS_YZXS_1!$A$11</definedName>
    <definedName name="dtl_DtlLIMIS_YZYG402230" localSheetId="19">LIMIS_YZYG_1!$A$10:$E$26</definedName>
    <definedName name="dtl_DtlLIMIS_YZYG402230_analyse_item" localSheetId="19">LIMIS_YZYG_1!$B$10</definedName>
    <definedName name="dtl_DtlLIMIS_YZYG402230_note" localSheetId="19">LIMIS_YZYG_1!$E$10</definedName>
    <definedName name="dtl_DtlLIMIS_YZYG402230_result" localSheetId="19">LIMIS_YZYG_1!$C$10</definedName>
    <definedName name="dtl_DtlLIMIS_YZYG402230_sample_id" localSheetId="19">LIMIS_YZYG_1!$A$10</definedName>
    <definedName name="dtl_DtlLIMIS_YZYG539492" localSheetId="19">LIMIS_YZYG_1!$A$41:$G$47</definedName>
    <definedName name="dtl_DtlLIMIS_YZYG539492_analyse_item" localSheetId="19">LIMIS_YZYG_1!$B$41</definedName>
    <definedName name="dtl_DtlLIMIS_YZYG539492_org_result" localSheetId="19">LIMIS_YZYG_1!$E$41</definedName>
    <definedName name="dtl_DtlLIMIS_YZYG539492_recovery" localSheetId="19">LIMIS_YZYG_1!$F$41</definedName>
    <definedName name="dtl_DtlLIMIS_YZYG539492_sample_id" localSheetId="19">LIMIS_YZYG_1!$A$41</definedName>
    <definedName name="dtl_DtlLIMIS_YZYG539492_satisfied" localSheetId="19">LIMIS_YZYG_1!$G$41</definedName>
    <definedName name="dtl_DtlLIMIS_YZYG539492_std_result" localSheetId="19">LIMIS_YZYG_1!$D$41</definedName>
    <definedName name="dtl_DtlLIMIS_YZYG539492_std_volume" localSheetId="19">LIMIS_YZYG_1!$C$41</definedName>
    <definedName name="dtl_DtlLIMIS_YZYG567463" localSheetId="19">LIMIS_YZYG_1!$A$50:$G$61</definedName>
    <definedName name="dtl_DtlLIMIS_YZYG567463_analyse_item" localSheetId="19">LIMIS_YZYG_1!$B$50</definedName>
    <definedName name="dtl_DtlLIMIS_YZYG567463_result" localSheetId="19">LIMIS_YZYG_1!$E$50</definedName>
    <definedName name="dtl_DtlLIMIS_YZYG567463_result1" localSheetId="19">LIMIS_YZYG_1!$C$50</definedName>
    <definedName name="dtl_DtlLIMIS_YZYG567463_result2" localSheetId="19">LIMIS_YZYG_1!$D$50</definedName>
    <definedName name="dtl_DtlLIMIS_YZYG567463_sample_id" localSheetId="19">LIMIS_YZYG_1!$A$50</definedName>
    <definedName name="dtl_DtlLIMIS_YZYG567463_satisfied" localSheetId="19">LIMIS_YZYG_1!$G$50</definedName>
    <definedName name="dtl_DtlLIMIS_YZYG567463_uncertainty" localSheetId="19">LIMIS_YZYG_1!$F$50</definedName>
    <definedName name="dtl_DtlLIMIS_YZYG569091" localSheetId="19">LIMIS_YZYG_1!$A$32:$G$38</definedName>
    <definedName name="dtl_DtlLIMIS_YZYG569091_analyse_item" localSheetId="19">LIMIS_YZYG_1!$B$32</definedName>
    <definedName name="dtl_DtlLIMIS_YZYG569091_gap" localSheetId="19">LIMIS_YZYG_1!$F$32</definedName>
    <definedName name="dtl_DtlLIMIS_YZYG569091_result" localSheetId="19">LIMIS_YZYG_1!$E$32</definedName>
    <definedName name="dtl_DtlLIMIS_YZYG569091_result1" localSheetId="19">LIMIS_YZYG_1!$C$32</definedName>
    <definedName name="dtl_DtlLIMIS_YZYG569091_result2" localSheetId="19">LIMIS_YZYG_1!$D$32</definedName>
    <definedName name="dtl_DtlLIMIS_YZYG569091_sample_id" localSheetId="19">LIMIS_YZYG_1!$A$32</definedName>
    <definedName name="dtl_DtlLIMIS_YZYG569091_satisfied" localSheetId="19">LIMIS_YZYG_1!$G$32</definedName>
    <definedName name="dtl_DtlNH3_NF2537880" localSheetId="13">NH3_NF2_1_del!$A$9:$C$30</definedName>
    <definedName name="dtl_DtlNH3_NF2537880_notes" localSheetId="13">NH3_NF2_1_del!$C$9</definedName>
    <definedName name="dtl_DtlNH3_NF2537880_sample_concentration" localSheetId="13">NH3_NF2_1_del!$B$9</definedName>
    <definedName name="dtl_DtlNH3_NF2537880_sample_id" localSheetId="13">NH3_NF2_1_del!$A$9</definedName>
    <definedName name="equip_type_no" localSheetId="3">LIMIS_CL2_1!$B$7</definedName>
    <definedName name="equip_type_no" localSheetId="10">LIMIS_DHJYS_1!$B$7</definedName>
    <definedName name="equip_type_no" localSheetId="7">LIMIS_HCHO_1!$B$7</definedName>
    <definedName name="equip_type_no" localSheetId="17">LIMIS_LZSP2_1!$B$7</definedName>
    <definedName name="equip_type_no" localSheetId="18">LIMIS_LZZP_1!$B$7</definedName>
    <definedName name="equip_type_no" localSheetId="12">LIMIS_NH3_N_1_hang!$B$7</definedName>
    <definedName name="equip_type_no" localSheetId="14">LIMIS_NO3_1!$C$7</definedName>
    <definedName name="equip_type_no" localSheetId="15">LIMIS_OIL_1!$C$7</definedName>
    <definedName name="equip_type_no" localSheetId="23">LIMIS_QXSP_1!$B$7</definedName>
    <definedName name="equip_type_no" localSheetId="22">LIMIS_QZLD_1!$B$7</definedName>
    <definedName name="equip_type_no" localSheetId="5">LIMIS_RCOOM_1!$B$7</definedName>
    <definedName name="equip_type_no" localSheetId="6">LIMIS_S_1!$B$7</definedName>
    <definedName name="equip_type_no" localSheetId="8">LIMIS_SHJ_1!$B$7</definedName>
    <definedName name="equip_type_no" localSheetId="9">LIMIS_TN_1!$B$7</definedName>
    <definedName name="equip_type_no" localSheetId="4">LIMIS_TP_1!$B$7</definedName>
    <definedName name="equip_type_no" localSheetId="11">LIMIS_V_P_1_hang!$B$7</definedName>
    <definedName name="equip_type_no" localSheetId="21">LIMIS_YXSP_1!$B$7</definedName>
    <definedName name="equip_type_no" localSheetId="20">LIMIS_YZXS_1!$B$7</definedName>
    <definedName name="equip_type_no" localSheetId="19">LIMIS_YZYG_1!$B$7</definedName>
    <definedName name="equip_type_no" localSheetId="13">NH3_NF2_1_del!$C$7</definedName>
    <definedName name="flow" localSheetId="17">LIMIS_LZSP2_1!$G$8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0">LIMIS_DHJYS_1!$B$6</definedName>
    <definedName name="item_standard" localSheetId="16">LIMIS_FDCJQ_1!$B$6</definedName>
    <definedName name="item_standard" localSheetId="7">LIMIS_HCHO_1!$B$6</definedName>
    <definedName name="item_standard" localSheetId="0">LIMIS_KMnO4_1!$B$6</definedName>
    <definedName name="item_standard" localSheetId="17">LIMIS_LZSP2_1!$B$6</definedName>
    <definedName name="item_standard" localSheetId="18">LIMIS_LZZP_1!$B$6</definedName>
    <definedName name="item_standard" localSheetId="12">LIMIS_NH3_N_1_hang!$B$6</definedName>
    <definedName name="item_standard" localSheetId="14">LIMIS_NO3_1!$B$6</definedName>
    <definedName name="item_standard" localSheetId="15">LIMIS_OIL_1!$B$6</definedName>
    <definedName name="item_standard" localSheetId="23">LIMIS_QXSP_1!$B$6</definedName>
    <definedName name="item_standard" localSheetId="22">LIMIS_QZLD_1!$B$6</definedName>
    <definedName name="item_standard" localSheetId="5">LIMIS_RCOOM_1!$B$6</definedName>
    <definedName name="item_standard" localSheetId="6">LIMIS_S_1!$B$6</definedName>
    <definedName name="item_standard" localSheetId="8">LIMIS_SHJ_1!$B$6</definedName>
    <definedName name="item_standard" localSheetId="9">LIMIS_TN_1!$B$6</definedName>
    <definedName name="item_standard" localSheetId="4">LIMIS_TP_1!$B$6</definedName>
    <definedName name="item_standard" localSheetId="11">LIMIS_V_P_1_hang!$B$6</definedName>
    <definedName name="item_standard" localSheetId="21">LIMIS_YXSP_1!$B$6</definedName>
    <definedName name="item_standard" localSheetId="20">LIMIS_YZXS_1!$B$6</definedName>
    <definedName name="item_standard" localSheetId="19">LIMIS_YZYG_1!$B$6</definedName>
    <definedName name="item_standard" localSheetId="13">NH3_NF2_1_del!$B$6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0">LIMIS_DHJYS_1!$B$5</definedName>
    <definedName name="sample_date" localSheetId="16">LIMIS_FDCJQ_1!$B$5</definedName>
    <definedName name="sample_date" localSheetId="7">LIMIS_HCHO_1!$B$5</definedName>
    <definedName name="sample_date" localSheetId="0">LIMIS_KMnO4_1!$B$5</definedName>
    <definedName name="sample_date" localSheetId="17">LIMIS_LZSP2_1!$B$5</definedName>
    <definedName name="sample_date" localSheetId="18">LIMIS_LZZP_1!$B$5</definedName>
    <definedName name="sample_date" localSheetId="12">LIMIS_NH3_N_1_hang!$B$5</definedName>
    <definedName name="sample_date" localSheetId="14">LIMIS_NO3_1!$B$5</definedName>
    <definedName name="sample_date" localSheetId="15">LIMIS_OIL_1!$B$5</definedName>
    <definedName name="sample_date" localSheetId="23">LIMIS_QXSP_1!$B$5</definedName>
    <definedName name="sample_date" localSheetId="22">LIMIS_QZLD_1!$B$5</definedName>
    <definedName name="sample_date" localSheetId="5">LIMIS_RCOOM_1!$B$5</definedName>
    <definedName name="sample_date" localSheetId="6">LIMIS_S_1!$B$5</definedName>
    <definedName name="sample_date" localSheetId="8">LIMIS_SHJ_1!$B$5</definedName>
    <definedName name="sample_date" localSheetId="9">LIMIS_TN_1!$B$5</definedName>
    <definedName name="sample_date" localSheetId="4">LIMIS_TP_1!$B$5</definedName>
    <definedName name="sample_date" localSheetId="11">LIMIS_V_P_1_hang!$B$5</definedName>
    <definedName name="sample_date" localSheetId="21">LIMIS_YXSP_1!$B$5</definedName>
    <definedName name="sample_date" localSheetId="20">LIMIS_YZXS_1!$B$5</definedName>
    <definedName name="sample_date" localSheetId="19">LIMIS_YZYG_1!$B$5</definedName>
    <definedName name="sample_date" localSheetId="13">NH3_NF2_1_del!$B$5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0">LIMIS_DHJYS_1!$D$4</definedName>
    <definedName name="sample_name" localSheetId="16">LIMIS_FDCJQ_1!$E$4</definedName>
    <definedName name="sample_name" localSheetId="7">LIMIS_HCHO_1!$D$4</definedName>
    <definedName name="sample_name" localSheetId="0">LIMIS_KMnO4_1!$E$4</definedName>
    <definedName name="sample_name" localSheetId="17">LIMIS_LZSP2_1!$D$4</definedName>
    <definedName name="sample_name" localSheetId="18">LIMIS_LZZP_1!$D$4</definedName>
    <definedName name="sample_name" localSheetId="12">LIMIS_NH3_N_1_hang!$D$4</definedName>
    <definedName name="sample_name" localSheetId="14">LIMIS_NO3_1!$D$4</definedName>
    <definedName name="sample_name" localSheetId="15">LIMIS_OIL_1!$E$4</definedName>
    <definedName name="sample_name" localSheetId="23">LIMIS_QXSP_1!$D$4</definedName>
    <definedName name="sample_name" localSheetId="22">LIMIS_QZLD_1!$D$4</definedName>
    <definedName name="sample_name" localSheetId="5">LIMIS_RCOOM_1!$D$4</definedName>
    <definedName name="sample_name" localSheetId="6">LIMIS_S_1!$D$4</definedName>
    <definedName name="sample_name" localSheetId="8">LIMIS_SHJ_1!$D$4</definedName>
    <definedName name="sample_name" localSheetId="9">LIMIS_TN_1!$D$4</definedName>
    <definedName name="sample_name" localSheetId="4">LIMIS_TP_1!$D$4</definedName>
    <definedName name="sample_name" localSheetId="11">LIMIS_V_P_1_hang!$D$4</definedName>
    <definedName name="sample_name" localSheetId="21">LIMIS_YXSP_1!$D$4</definedName>
    <definedName name="sample_name" localSheetId="20">LIMIS_YZXS_1!$D$4</definedName>
    <definedName name="sample_name" localSheetId="19">LIMIS_YZYG_1!$D$4</definedName>
    <definedName name="sample_name" localSheetId="13">NH3_NF2_1_del!$D$4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0">LIMIS_DHJYS_1!$G$5</definedName>
    <definedName name="sample_store" localSheetId="16">LIMIS_FDCJQ_1!$I$5</definedName>
    <definedName name="sample_store" localSheetId="7">LIMIS_HCHO_1!$G$5</definedName>
    <definedName name="sample_store" localSheetId="0">LIMIS_KMnO4_1!$H$5</definedName>
    <definedName name="sample_store" localSheetId="17">LIMIS_LZSP2_1!$G$5</definedName>
    <definedName name="sample_store" localSheetId="18">LIMIS_LZZP_1!$F$5</definedName>
    <definedName name="sample_store" localSheetId="12">LIMIS_NH3_N_1_hang!$G$5</definedName>
    <definedName name="sample_store" localSheetId="14">LIMIS_NO3_1!$F$5</definedName>
    <definedName name="sample_store" localSheetId="15">LIMIS_OIL_1!$H$5</definedName>
    <definedName name="sample_store" localSheetId="23">LIMIS_QXSP_1!$F$5</definedName>
    <definedName name="sample_store" localSheetId="22">LIMIS_QZLD_1!$F$5</definedName>
    <definedName name="sample_store" localSheetId="5">LIMIS_RCOOM_1!$G$5</definedName>
    <definedName name="sample_store" localSheetId="6">LIMIS_S_1!$G$5</definedName>
    <definedName name="sample_store" localSheetId="8">LIMIS_SHJ_1!$G$5</definedName>
    <definedName name="sample_store" localSheetId="9">LIMIS_TN_1!$F$5</definedName>
    <definedName name="sample_store" localSheetId="4">LIMIS_TP_1!$G$5</definedName>
    <definedName name="sample_store" localSheetId="11">LIMIS_V_P_1_hang!$G$5</definedName>
    <definedName name="sample_store" localSheetId="21">LIMIS_YXSP_1!$F$5</definedName>
    <definedName name="sample_store" localSheetId="20">LIMIS_YZXS_1!$G$5</definedName>
    <definedName name="sample_store" localSheetId="19">LIMIS_YZYG_1!$F$5</definedName>
    <definedName name="sample_store" localSheetId="13">NH3_NF2_1_del!$F$5</definedName>
    <definedName name="separator" localSheetId="17">LIMIS_LZSP2_1!$B$8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0">LIMIS_DHJYS_1!$B$4</definedName>
    <definedName name="task_id" localSheetId="16">LIMIS_FDCJQ_1!$B$4</definedName>
    <definedName name="task_id" localSheetId="7">LIMIS_HCHO_1!$B$4</definedName>
    <definedName name="task_id" localSheetId="0">LIMIS_KMnO4_1!$B$4</definedName>
    <definedName name="task_id" localSheetId="17">LIMIS_LZSP2_1!$B$4</definedName>
    <definedName name="task_id" localSheetId="18">LIMIS_LZZP_1!$B$4</definedName>
    <definedName name="task_id" localSheetId="12">LIMIS_NH3_N_1_hang!$B$4</definedName>
    <definedName name="task_id" localSheetId="14">LIMIS_NO3_1!$B$4</definedName>
    <definedName name="task_id" localSheetId="15">LIMIS_OIL_1!$B$4</definedName>
    <definedName name="task_id" localSheetId="23">LIMIS_QXSP_1!$B$4</definedName>
    <definedName name="task_id" localSheetId="22">LIMIS_QZLD_1!$B$4</definedName>
    <definedName name="task_id" localSheetId="5">LIMIS_RCOOM_1!$B$4</definedName>
    <definedName name="task_id" localSheetId="6">LIMIS_S_1!$B$4</definedName>
    <definedName name="task_id" localSheetId="8">LIMIS_SHJ_1!$B$4</definedName>
    <definedName name="task_id" localSheetId="9">LIMIS_TN_1!$B$4</definedName>
    <definedName name="task_id" localSheetId="4">LIMIS_TP_1!$B$4</definedName>
    <definedName name="task_id" localSheetId="11">LIMIS_V_P_1_hang!$B$4</definedName>
    <definedName name="task_id" localSheetId="21">LIMIS_YXSP_1!$B$4</definedName>
    <definedName name="task_id" localSheetId="20">LIMIS_YZXS_1!$B$4</definedName>
    <definedName name="task_id" localSheetId="19">LIMIS_YZYG_1!$B$4</definedName>
    <definedName name="task_id" localSheetId="13">NH3_NF2_1_del!$B$4</definedName>
    <definedName name="temperature" localSheetId="17">LIMIS_LZSP2_1!$G$7</definedName>
    <definedName name="volume" localSheetId="17">LIMIS_LZSP2_1!$D$8</definedName>
  </definedNames>
  <calcPr calcId="124519" concurrentCalc="0"/>
</workbook>
</file>

<file path=xl/calcChain.xml><?xml version="1.0" encoding="utf-8"?>
<calcChain xmlns="http://schemas.openxmlformats.org/spreadsheetml/2006/main">
  <c r="H11" i="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10"/>
  <c r="O55"/>
  <c r="O54"/>
  <c r="L55"/>
  <c r="L54"/>
  <c r="R54"/>
  <c r="P45" s="1"/>
  <c r="R55" i="3" l="1"/>
  <c r="O56"/>
  <c r="O55"/>
  <c r="G32"/>
  <c r="K46"/>
  <c r="K47"/>
  <c r="K48"/>
  <c r="P46" l="1"/>
  <c r="V46" s="1"/>
  <c r="V46" s="1"/>
  <c r="H3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11"/>
  <c r="H11"/>
  <c r="L56"/>
  <c r="L55"/>
  <c r="L61" i="4" l="1"/>
  <c r="L60"/>
  <c r="J61"/>
  <c r="J60"/>
  <c r="G61"/>
  <c r="G60"/>
  <c r="J13"/>
  <c r="G12" i="17" l="1"/>
  <c r="G13"/>
  <c r="G14"/>
  <c r="G15"/>
  <c r="G16"/>
  <c r="G17"/>
  <c r="G18"/>
  <c r="G19"/>
  <c r="G20"/>
  <c r="G21"/>
  <c r="G22"/>
  <c r="G23"/>
  <c r="G24"/>
  <c r="G11"/>
  <c r="E96" i="23"/>
  <c r="D96"/>
  <c r="G9" i="24" l="1"/>
  <c r="I29" i="23" l="1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F97"/>
  <c r="F96"/>
  <c r="F95"/>
  <c r="F94"/>
  <c r="F93"/>
  <c r="T98" s="1"/>
  <c r="H29" l="1"/>
  <c r="H18"/>
  <c r="H26"/>
  <c r="H13"/>
  <c r="E98"/>
  <c r="H25"/>
  <c r="H98"/>
  <c r="H21"/>
  <c r="H17"/>
  <c r="H14"/>
  <c r="H22"/>
  <c r="H27"/>
  <c r="H12"/>
  <c r="H15"/>
  <c r="H20"/>
  <c r="H23"/>
  <c r="H28"/>
  <c r="H11"/>
  <c r="H16"/>
  <c r="H19"/>
  <c r="H24"/>
  <c r="J32" i="10"/>
  <c r="J32" i="11"/>
  <c r="J87" i="14"/>
  <c r="J86" i="15"/>
  <c r="I88" i="17"/>
  <c r="H88"/>
  <c r="G88"/>
  <c r="F88"/>
  <c r="E88"/>
  <c r="D88"/>
  <c r="C88"/>
  <c r="F24"/>
  <c r="F23"/>
  <c r="F22"/>
  <c r="F21"/>
  <c r="F20"/>
  <c r="F19"/>
  <c r="F18"/>
  <c r="F17"/>
  <c r="F16"/>
  <c r="F15"/>
  <c r="F14"/>
  <c r="F13"/>
  <c r="F12"/>
  <c r="F11"/>
  <c r="I86" i="16"/>
  <c r="H86"/>
  <c r="G86"/>
  <c r="F86"/>
  <c r="E86"/>
  <c r="D86"/>
  <c r="C86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6" i="15"/>
  <c r="H86"/>
  <c r="G86"/>
  <c r="F86"/>
  <c r="E86"/>
  <c r="D86"/>
  <c r="C86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7" i="14"/>
  <c r="H87"/>
  <c r="G87"/>
  <c r="F87"/>
  <c r="E87"/>
  <c r="D87"/>
  <c r="H88" s="1"/>
  <c r="C87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13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1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0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8"/>
  <c r="H88"/>
  <c r="G88"/>
  <c r="F88"/>
  <c r="E88"/>
  <c r="D88"/>
  <c r="C88"/>
  <c r="I83" i="5"/>
  <c r="H83"/>
  <c r="G83"/>
  <c r="F83"/>
  <c r="E83"/>
  <c r="D83"/>
  <c r="G82"/>
  <c r="I82"/>
  <c r="H82"/>
  <c r="F82"/>
  <c r="E82"/>
  <c r="D82"/>
  <c r="F12"/>
  <c r="F13"/>
  <c r="F14"/>
  <c r="F15"/>
  <c r="F16"/>
  <c r="F17"/>
  <c r="F18"/>
  <c r="F19"/>
  <c r="F20"/>
  <c r="F21"/>
  <c r="F22"/>
  <c r="F23"/>
  <c r="F24"/>
  <c r="F11"/>
  <c r="H33" i="11" l="1"/>
  <c r="D88" i="14"/>
  <c r="F33" i="10"/>
  <c r="H89" i="17"/>
  <c r="H33" i="10"/>
  <c r="D87" i="15"/>
  <c r="H87"/>
  <c r="H87" i="16"/>
  <c r="F87"/>
  <c r="F89" i="17"/>
  <c r="D89"/>
  <c r="D87" i="16"/>
  <c r="F87" i="15"/>
  <c r="F88" i="14"/>
  <c r="F33" i="11"/>
  <c r="F89" i="7"/>
  <c r="D89"/>
  <c r="H89"/>
  <c r="I86" i="5"/>
  <c r="H86"/>
  <c r="G86"/>
  <c r="F86"/>
  <c r="E86"/>
  <c r="D86"/>
  <c r="C86"/>
  <c r="G24"/>
  <c r="G23"/>
  <c r="G22"/>
  <c r="G21"/>
  <c r="G20"/>
  <c r="G19"/>
  <c r="G18"/>
  <c r="G17"/>
  <c r="G16"/>
  <c r="G15"/>
  <c r="G14"/>
  <c r="G13"/>
  <c r="G12"/>
  <c r="G11"/>
  <c r="H87" l="1"/>
  <c r="F87"/>
  <c r="D87"/>
  <c r="R56" i="4" l="1"/>
  <c r="O56"/>
  <c r="L56"/>
  <c r="J56"/>
  <c r="E56"/>
  <c r="R55"/>
  <c r="O55"/>
  <c r="L55"/>
  <c r="J55"/>
  <c r="E55"/>
  <c r="M50"/>
  <c r="H50"/>
  <c r="M49"/>
  <c r="H49"/>
  <c r="P48"/>
  <c r="M48"/>
  <c r="H48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I13"/>
  <c r="F13"/>
  <c r="C51" i="3" l="1"/>
  <c r="C5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46"/>
  <c r="P45" s="1"/>
</calcChain>
</file>

<file path=xl/sharedStrings.xml><?xml version="1.0" encoding="utf-8"?>
<sst xmlns="http://schemas.openxmlformats.org/spreadsheetml/2006/main" count="2211" uniqueCount="585">
  <si>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</si>
  <si>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</si>
  <si>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</si>
  <si>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</si>
  <si>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</si>
  <si>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</si>
  <si>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</si>
  <si>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</si>
  <si>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</si>
  <si>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</si>
  <si>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</si>
  <si>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</si>
  <si>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</si>
  <si>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</si>
  <si>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</si>
  <si>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</si>
  <si>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</si>
  <si>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</si>
  <si>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</si>
  <si>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</si>
  <si>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</si>
  <si>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</si>
  <si>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</si>
  <si>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</si>
  <si>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</si>
  <si>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</si>
  <si>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</si>
  <si>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</si>
  <si>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</si>
  <si>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</si>
  <si>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</si>
  <si>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</si>
  <si>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</si>
  <si>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</si>
  <si>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</si>
  <si>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</si>
  <si>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</si>
  <si>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</si>
  <si>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</si>
  <si>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</si>
  <si>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</si>
  <si>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</si>
  <si>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</si>
  <si>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</si>
  <si>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</si>
  <si>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</si>
  <si>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</si>
  <si>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</si>
  <si>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</si>
  <si>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</si>
  <si>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</si>
  <si>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</si>
  <si>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</si>
  <si>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</si>
  <si>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</si>
  <si>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</si>
  <si>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</si>
  <si>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</si>
  <si>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</si>
  <si>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</si>
  <si>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</si>
  <si>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</si>
  <si>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</si>
  <si>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</si>
  <si>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</si>
  <si>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</si>
  <si>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</si>
  <si>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</si>
  <si>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</si>
  <si>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</si>
  <si>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</si>
  <si>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</si>
  <si>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</si>
  <si>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</si>
  <si>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</si>
  <si>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</si>
  <si>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</si>
  <si>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</si>
  <si>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</si>
  <si>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</si>
  <si>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</si>
  <si>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</si>
  <si>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</si>
  <si>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</si>
  <si>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</si>
  <si>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</si>
  <si>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</si>
  <si>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</si>
  <si>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</si>
  <si>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</si>
  <si>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</si>
  <si>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</si>
  <si>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</si>
  <si>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</si>
  <si>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</si>
  <si>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</si>
  <si>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</si>
  <si>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</si>
  <si>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</si>
  <si>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</si>
  <si>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</si>
  <si>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</si>
  <si>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</si>
  <si>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</si>
  <si>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</si>
  <si>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</si>
  <si>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</si>
  <si>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</si>
  <si>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</si>
  <si>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</si>
  <si>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</si>
  <si>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</si>
  <si>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</si>
  <si>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</si>
  <si>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</si>
  <si>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</si>
  <si>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</si>
  <si>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</si>
  <si>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</si>
  <si>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</si>
  <si>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</si>
  <si>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</si>
  <si>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</si>
  <si>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</si>
  <si>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</si>
  <si>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</si>
  <si>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</si>
  <si>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</si>
  <si>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</si>
  <si>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</si>
  <si>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</si>
  <si>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</si>
  <si>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</si>
  <si>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</si>
  <si>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</si>
  <si>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</si>
  <si>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</si>
  <si>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</si>
  <si>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</si>
  <si>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</si>
  <si>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</si>
  <si>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</si>
  <si>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</si>
  <si>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</si>
  <si>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</si>
  <si>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</si>
  <si>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</si>
  <si>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</si>
  <si>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</si>
  <si>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</si>
  <si>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</si>
  <si>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</si>
  <si>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</si>
  <si>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</si>
  <si>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</si>
  <si>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</si>
  <si>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</si>
  <si>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</si>
  <si>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</si>
  <si>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</si>
  <si>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</si>
  <si>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</si>
  <si>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</si>
  <si>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</si>
  <si>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</si>
  <si>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</si>
  <si>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</si>
  <si>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</si>
  <si>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</si>
  <si>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</si>
  <si>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</si>
  <si>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</si>
  <si>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</si>
  <si>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</si>
  <si>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</si>
  <si>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</si>
  <si>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</si>
  <si>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</si>
  <si>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</si>
  <si>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</si>
  <si>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</si>
  <si>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</si>
  <si>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</si>
  <si>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</si>
  <si>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</si>
  <si>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</si>
  <si>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</si>
  <si>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</si>
  <si>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</si>
  <si>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</si>
  <si>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</si>
  <si>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</si>
  <si>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</si>
  <si>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</si>
  <si>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</si>
  <si>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</si>
  <si>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</si>
  <si>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</si>
  <si>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</si>
  <si>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</si>
  <si>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</si>
  <si>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</si>
  <si>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</si>
  <si>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</si>
  <si>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</si>
  <si>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</si>
  <si>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</si>
  <si>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</si>
  <si>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</si>
  <si>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</si>
  <si>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</si>
  <si>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</si>
  <si>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</si>
  <si>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</si>
  <si>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</si>
  <si>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</si>
  <si>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</si>
  <si>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</si>
  <si>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</si>
  <si>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</si>
  <si>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</si>
  <si>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</si>
  <si>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</si>
  <si>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</si>
  <si>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</si>
  <si>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</si>
  <si>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</si>
  <si>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</si>
  <si>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</si>
  <si>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</si>
  <si>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</si>
  <si>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</si>
  <si>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</si>
  <si>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</si>
  <si>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</si>
  <si>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</si>
  <si>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</si>
  <si>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</si>
  <si>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</si>
  <si>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</si>
  <si>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</si>
  <si>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</si>
  <si>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</si>
  <si>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</si>
  <si>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</si>
  <si>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</si>
  <si>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</si>
  <si>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</si>
  <si>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</si>
  <si>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</si>
  <si>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</si>
  <si>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</si>
  <si>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</si>
  <si>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</si>
  <si>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</si>
  <si>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</si>
  <si>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</si>
  <si>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</si>
  <si>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</si>
  <si>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</si>
  <si>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</si>
  <si>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</si>
  <si>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</si>
  <si>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</si>
  <si>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</si>
  <si>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</si>
  <si>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</si>
  <si>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</si>
  <si>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</si>
  <si>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</si>
  <si>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</si>
  <si>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</si>
  <si>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</si>
  <si>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</si>
  <si>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</si>
  <si>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</si>
  <si>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</si>
  <si>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</si>
  <si>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</si>
  <si>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</si>
  <si>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</si>
  <si>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</si>
  <si>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</si>
  <si>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</si>
  <si>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</si>
  <si>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</si>
  <si>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</si>
  <si>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</si>
  <si>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</si>
  <si>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</si>
  <si>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</si>
  <si>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</si>
  <si>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</si>
  <si>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</si>
  <si>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</si>
  <si>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</si>
  <si>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</si>
  <si>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</si>
  <si>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</si>
  <si>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</si>
  <si>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</si>
  <si>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</si>
  <si>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</si>
  <si>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</si>
  <si>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</si>
  <si>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</si>
  <si>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</si>
  <si>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</si>
  <si>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</si>
  <si>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</si>
  <si>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</si>
  <si>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</si>
  <si>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</si>
  <si>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</si>
  <si>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</si>
  <si>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</si>
  <si>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</si>
  <si>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</si>
  <si>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</si>
  <si>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</si>
  <si>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</si>
  <si>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</si>
  <si>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</si>
  <si>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</si>
  <si>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</si>
  <si>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</si>
  <si>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</si>
  <si>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</si>
  <si>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</si>
  <si>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</si>
  <si>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</si>
  <si>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</si>
  <si>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</si>
  <si>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</si>
  <si>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</si>
  <si>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</si>
  <si>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</si>
  <si>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</si>
  <si>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</si>
  <si>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</si>
  <si>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</si>
  <si>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</si>
  <si>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</si>
  <si>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</si>
  <si>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</si>
  <si>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</si>
  <si>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</si>
  <si>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</si>
  <si>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</si>
  <si>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</si>
  <si>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</si>
  <si>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</si>
  <si>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</si>
  <si>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</si>
  <si>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</si>
  <si>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</si>
  <si>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</si>
  <si>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</si>
  <si>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</si>
  <si>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</si>
  <si>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</si>
  <si>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</si>
  <si>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</si>
  <si>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</si>
  <si>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</si>
  <si>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</si>
  <si>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</si>
  <si>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</si>
  <si>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</si>
  <si>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</si>
  <si>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</si>
  <si>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</si>
  <si>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</si>
  <si>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</si>
  <si>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</si>
  <si>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</si>
  <si>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</si>
  <si>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</si>
  <si>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</si>
  <si>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</si>
  <si>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</si>
  <si>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</si>
  <si>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</si>
  <si>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</si>
  <si>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</si>
  <si>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</si>
  <si>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</si>
  <si>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</si>
  <si>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</si>
  <si>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</si>
  <si>
    <t xml:space="preserve">分  析  记  录 </t>
  </si>
  <si>
    <r>
      <t xml:space="preserve">    </t>
    </r>
    <r>
      <rPr>
        <sz val="12"/>
        <color theme="1"/>
        <rFont val="仿宋_GB2312"/>
        <family val="1"/>
        <charset val="134"/>
      </rPr>
      <t>（离子色谱法）</t>
    </r>
    <r>
      <rPr>
        <sz val="12"/>
        <color theme="1"/>
        <rFont val="Verdana"/>
        <family val="2"/>
      </rPr>
      <t xml:space="preserve"> </t>
    </r>
  </si>
  <si>
    <t xml:space="preserve"> </t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</si>
  <si>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上报日期：</t>
    </r>
    <phoneticPr fontId="17" type="noConversion"/>
  </si>
  <si>
    <r>
      <t>马环监表</t>
    </r>
    <r>
      <rPr>
        <sz val="10.5"/>
        <color theme="1"/>
        <rFont val="Times New Roman"/>
        <family val="1"/>
      </rPr>
      <t>-02-11</t>
    </r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</si>
  <si>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</si>
  <si>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)</t>
    </r>
  </si>
  <si>
    <r>
      <t>平均浓度</t>
    </r>
    <r>
      <rPr>
        <sz val="10.5"/>
        <color theme="1"/>
        <rFont val="Verdana"/>
        <family val="2"/>
      </rPr>
      <t>(   )</t>
    </r>
  </si>
  <si>
    <r>
      <t>相对偏差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Times New Roman"/>
        <family val="1"/>
      </rPr>
      <t>%</t>
    </r>
  </si>
  <si>
    <r>
      <t>加标体积</t>
    </r>
    <r>
      <rPr>
        <sz val="10.5"/>
        <color theme="1"/>
        <rFont val="Verdana"/>
        <family val="2"/>
      </rPr>
      <t>(   )</t>
    </r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</si>
  <si>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  <r>
      <rPr>
        <sz val="10.5"/>
        <color theme="1"/>
        <rFont val="Verdana"/>
        <family val="2"/>
      </rPr>
      <t>(   )</t>
    </r>
  </si>
  <si>
    <t>加标样品测定值</t>
  </si>
  <si>
    <t>(   )</t>
  </si>
  <si>
    <t>原样品测定值</t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</si>
  <si>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Times New Roman"/>
        <family val="1"/>
      </rPr>
      <t>%</t>
    </r>
  </si>
  <si>
    <r>
      <t>质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控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样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检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查</t>
    </r>
  </si>
  <si>
    <r>
      <t>批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号</t>
    </r>
  </si>
  <si>
    <r>
      <t>测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定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</si>
  <si>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平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</si>
  <si>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马环监表</t>
    </r>
    <r>
      <rPr>
        <sz val="10.5"/>
        <color theme="1"/>
        <rFont val="Times New Roman"/>
        <family val="1"/>
      </rPr>
      <t>-02-11</t>
    </r>
    <r>
      <rPr>
        <sz val="10.5"/>
        <color theme="1"/>
        <rFont val="Verdana"/>
        <family val="2"/>
      </rPr>
      <t xml:space="preserve">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</si>
  <si>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流量</t>
    </r>
    <r>
      <rPr>
        <sz val="10.5"/>
        <color theme="1"/>
        <rFont val="Times New Roman"/>
        <family val="1"/>
      </rPr>
      <t>(ml/min)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</si>
  <si>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  <phoneticPr fontId="1" type="noConversion"/>
  </si>
  <si>
    <t>分析项目</t>
    <phoneticPr fontId="1" type="noConversion"/>
  </si>
  <si>
    <t>样品浓度</t>
    <phoneticPr fontId="1" type="noConversion"/>
  </si>
  <si>
    <r>
      <t>仪器型号和编号：</t>
    </r>
    <r>
      <rPr>
        <sz val="10.5"/>
        <color theme="1"/>
        <rFont val="Verdana"/>
        <family val="2"/>
      </rPr>
      <t xml:space="preserve"> </t>
    </r>
    <phoneticPr fontId="1" type="noConversion"/>
  </si>
  <si>
    <t>分离柱：</t>
    <phoneticPr fontId="1" type="noConversion"/>
  </si>
  <si>
    <r>
      <t>进样量</t>
    </r>
    <r>
      <rPr>
        <sz val="10.5"/>
        <color theme="1"/>
        <rFont val="Times New Roman"/>
        <family val="1"/>
      </rPr>
      <t>(μl)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</si>
  <si>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t>此两行格式更改，具体见下</t>
    <phoneticPr fontId="1" type="noConversion"/>
  </si>
  <si>
    <r>
      <t xml:space="preserve">    （</t>
    </r>
    <r>
      <rPr>
        <sz val="10.5"/>
        <color theme="1"/>
        <rFont val="仿宋_GB2312"/>
        <family val="1"/>
        <charset val="134"/>
      </rPr>
      <t>电感耦合等离子体质谱法</t>
    </r>
    <r>
      <rPr>
        <sz val="12"/>
        <color theme="1"/>
        <rFont val="仿宋_GB2312"/>
        <family val="1"/>
        <charset val="134"/>
      </rPr>
      <t>）</t>
    </r>
  </si>
  <si>
    <t>室  温(℃)：</t>
  </si>
  <si>
    <t>载气流量(L/min)：</t>
  </si>
  <si>
    <t>雾化器流量（L/min）：</t>
  </si>
  <si>
    <t>辅助气流量（L/min）：</t>
  </si>
  <si>
    <t>RF 功率（W）：</t>
  </si>
  <si>
    <t>信号采集时间（ms）：</t>
  </si>
  <si>
    <t>Replicates:</t>
  </si>
  <si>
    <t>样品浓度</t>
  </si>
  <si>
    <t>分析人：                  校核人：                  审核人：                 上报日期：</t>
  </si>
  <si>
    <r>
      <t>马环监表</t>
    </r>
    <r>
      <rPr>
        <sz val="10.5"/>
        <color theme="1"/>
        <rFont val="Times New Roman"/>
        <family val="1"/>
      </rPr>
      <t xml:space="preserve">-02-17  </t>
    </r>
  </si>
  <si>
    <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</si>
  <si>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平行样检查</t>
  </si>
  <si>
    <r>
      <t>测定浓度（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</si>
  <si>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</si>
  <si>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t>相对</t>
  </si>
  <si>
    <r>
      <t>偏差</t>
    </r>
    <r>
      <rPr>
        <sz val="10.5"/>
        <color theme="1"/>
        <rFont val="Times New Roman"/>
        <family val="1"/>
      </rPr>
      <t>%</t>
    </r>
  </si>
  <si>
    <r>
      <t>马环监表</t>
    </r>
    <r>
      <rPr>
        <sz val="10.5"/>
        <color theme="1"/>
        <rFont val="Times New Roman"/>
        <family val="1"/>
      </rPr>
      <t xml:space="preserve">-02-17  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</si>
  <si>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质 控 样 检 查</t>
  </si>
  <si>
    <r>
      <t>测 定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</si>
  <si>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</si>
  <si>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</si>
  <si>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 xml:space="preserve">加标体积(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</si>
  <si>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加 标 量(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</si>
  <si>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(  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 xml:space="preserve"> )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</si>
  <si>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</si>
  <si>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备  注</t>
    <phoneticPr fontId="1" type="noConversion"/>
  </si>
  <si>
    <t>仪器型号和编号：</t>
    <phoneticPr fontId="1" type="noConversion"/>
  </si>
  <si>
    <t xml:space="preserve">    （原子荧光光度法）</t>
  </si>
  <si>
    <t>分析人：                 校核人：              审核人：          上报日期：</t>
  </si>
  <si>
    <t>马环监表-02-13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</si>
  <si>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</si>
  <si>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   )</t>
    </r>
  </si>
  <si>
    <r>
      <t>平均浓度</t>
    </r>
    <r>
      <rPr>
        <sz val="10.5"/>
        <color theme="1"/>
        <rFont val="Verdana"/>
        <family val="2"/>
      </rPr>
      <t>(      )</t>
    </r>
  </si>
  <si>
    <r>
      <t>加标体积(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</si>
  <si>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 标 量(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</si>
  <si>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加标样品测定值(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</si>
  <si>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原样品测定值(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</si>
  <si>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 xml:space="preserve">测 定 值( 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)</t>
    </r>
  </si>
  <si>
    <r>
      <t>平 均 值(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)</t>
    </r>
  </si>
  <si>
    <r>
      <t>标准值±不确定度（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）</t>
    </r>
  </si>
  <si>
    <r>
      <t>马环监表-02-13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</si>
  <si>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</si>
  <si>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</si>
  <si>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</si>
  <si>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</si>
  <si>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</si>
  <si>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</si>
  <si>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t xml:space="preserve">    （原子吸收分光光度法）</t>
  </si>
  <si>
    <r>
      <t>测定波长(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</si>
  <si>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狭缝(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</si>
  <si>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灯电流(</t>
    </r>
    <r>
      <rPr>
        <sz val="10.5"/>
        <color theme="1"/>
        <rFont val="Times New Roman"/>
        <family val="1"/>
      </rPr>
      <t>mA</t>
    </r>
    <r>
      <rPr>
        <sz val="10.5"/>
        <color theme="1"/>
        <rFont val="仿宋_GB2312"/>
        <family val="1"/>
        <charset val="134"/>
      </rPr>
      <t>)：</t>
    </r>
  </si>
  <si>
    <r>
      <t>分析人：</t>
    </r>
    <r>
      <rPr>
        <sz val="10.5"/>
        <color theme="1"/>
        <rFont val="Verdana"/>
        <family val="2"/>
      </rPr>
      <t xml:space="preserve">     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</si>
  <si>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t>马环监表-02-14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</si>
  <si>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</si>
  <si>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r>
      <t>测定浓度（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</si>
  <si>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</si>
  <si>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测 定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</si>
  <si>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</si>
  <si>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</si>
  <si>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</si>
  <si>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</si>
  <si>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</si>
  <si>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</si>
  <si>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</si>
  <si>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r>
      <t xml:space="preserve"> </t>
    </r>
    <r>
      <rPr>
        <sz val="14"/>
        <color theme="1"/>
        <rFont val="仿宋_GB2312"/>
        <family val="1"/>
        <charset val="134"/>
      </rPr>
      <t>马鞍山市环境监测中心站</t>
    </r>
  </si>
  <si>
    <r>
      <t>分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析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记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录</t>
    </r>
  </si>
  <si>
    <r>
      <t xml:space="preserve">    </t>
    </r>
    <r>
      <rPr>
        <sz val="12"/>
        <color theme="1"/>
        <rFont val="仿宋_GB2312"/>
        <family val="1"/>
        <charset val="134"/>
      </rPr>
      <t>（液相色谱法）</t>
    </r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</si>
  <si>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℃</t>
    </r>
    <r>
      <rPr>
        <sz val="10.5"/>
        <color theme="1"/>
        <rFont val="Verdana"/>
        <family val="2"/>
      </rPr>
      <t>)</t>
    </r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</si>
  <si>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</t>
    </r>
    <r>
      <rPr>
        <sz val="10.5"/>
        <color theme="1"/>
        <rFont val="Verdana"/>
        <family val="2"/>
      </rPr>
      <t xml:space="preserve">: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</si>
  <si>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-02-18</t>
    </r>
  </si>
  <si>
    <r>
      <t>第</t>
    </r>
    <r>
      <rPr>
        <sz val="10.5"/>
        <color theme="1"/>
        <rFont val="Verdana"/>
        <family val="2"/>
      </rPr>
      <t xml:space="preserve"> 1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</t>
    </r>
    <r>
      <rPr>
        <sz val="10.5"/>
        <color theme="1"/>
        <rFont val="仿宋_GB2312"/>
        <family val="1"/>
        <charset val="134"/>
      </rPr>
      <t>页</t>
    </r>
  </si>
  <si>
    <r>
      <t>相对偏差</t>
    </r>
    <r>
      <rPr>
        <sz val="10.5"/>
        <color theme="1"/>
        <rFont val="Verdana"/>
        <family val="2"/>
      </rPr>
      <t xml:space="preserve"> %</t>
    </r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</si>
  <si>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%</t>
    </r>
  </si>
  <si>
    <t>测定值</t>
  </si>
  <si>
    <t>标准值±不确定度</t>
  </si>
  <si>
    <r>
      <t>马环监表</t>
    </r>
    <r>
      <rPr>
        <sz val="10.5"/>
        <color theme="1"/>
        <rFont val="Verdana"/>
        <family val="2"/>
      </rPr>
      <t xml:space="preserve">-02-18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</si>
  <si>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样品浓度</t>
    <phoneticPr fontId="1" type="noConversion"/>
  </si>
  <si>
    <r>
      <t xml:space="preserve">    </t>
    </r>
    <r>
      <rPr>
        <sz val="12"/>
        <color theme="1"/>
        <rFont val="仿宋_GB2312"/>
        <family val="1"/>
        <charset val="134"/>
      </rPr>
      <t>（气质联用法）</t>
    </r>
  </si>
  <si>
    <t>接样日期：</t>
  </si>
  <si>
    <r>
      <t>分析人：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</si>
  <si>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-02-16</t>
    </r>
  </si>
  <si>
    <r>
      <t>第</t>
    </r>
    <r>
      <rPr>
        <sz val="10.5"/>
        <color theme="1"/>
        <rFont val="Verdana"/>
        <family val="2"/>
      </rPr>
      <t xml:space="preserve">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3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</si>
  <si>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-02-16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</si>
  <si>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方法依据：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</si>
  <si>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 xml:space="preserve"> </t>
    </r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</si>
  <si>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</si>
  <si>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</si>
  <si>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</si>
  <si>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</si>
  <si>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/>
    </r>
    <phoneticPr fontId="1" type="noConversion"/>
  </si>
  <si>
    <t>分   析   记   录</t>
  </si>
  <si>
    <t>（气相色谱法）</t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</si>
  <si>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</si>
  <si>
    <r>
      <t>马环监表</t>
    </r>
    <r>
      <rPr>
        <sz val="10.5"/>
        <color theme="1"/>
        <rFont val="Verdana"/>
        <family val="2"/>
      </rPr>
      <t>-02-12</t>
    </r>
  </si>
  <si>
    <r>
      <t>马环监表</t>
    </r>
    <r>
      <rPr>
        <sz val="10.5"/>
        <color theme="1"/>
        <rFont val="Verdana"/>
        <family val="2"/>
      </rPr>
      <t xml:space="preserve">-02-12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</si>
  <si>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仪器型号和编号：</t>
    </r>
    <r>
      <rPr>
        <b/>
        <i/>
        <sz val="10.5"/>
        <color theme="1"/>
        <rFont val="Verdana"/>
        <family val="2"/>
      </rPr>
      <t xml:space="preserve">  </t>
    </r>
    <phoneticPr fontId="1" type="noConversion"/>
  </si>
  <si>
    <t>分析项目</t>
    <phoneticPr fontId="1" type="noConversion"/>
  </si>
  <si>
    <t>平行样编号</t>
    <phoneticPr fontId="1" type="noConversion"/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</si>
  <si>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</si>
  <si>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平行质控样检查</t>
    <phoneticPr fontId="1" type="noConversion"/>
  </si>
  <si>
    <t>测定浓度1（mg/L）</t>
    <phoneticPr fontId="1" type="noConversion"/>
  </si>
  <si>
    <t>测定浓度2（mg/L）</t>
    <phoneticPr fontId="1" type="noConversion"/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</si>
  <si>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</si>
  <si>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平均浓度（mg/L）</t>
    <phoneticPr fontId="1" type="noConversion"/>
  </si>
  <si>
    <r>
      <t>相对偏差</t>
    </r>
    <r>
      <rPr>
        <sz val="10.5"/>
        <color theme="1"/>
        <rFont val="Times New Roman"/>
        <family val="1"/>
      </rPr>
      <t>%</t>
    </r>
    <phoneticPr fontId="1" type="noConversion"/>
  </si>
  <si>
    <t>相对偏差%</t>
    <phoneticPr fontId="1" type="noConversion"/>
  </si>
  <si>
    <t>是否合格</t>
    <phoneticPr fontId="1" type="noConversion"/>
  </si>
  <si>
    <t>加标回收检查</t>
    <phoneticPr fontId="1" type="noConversion"/>
  </si>
  <si>
    <t>样品编号</t>
    <phoneticPr fontId="1" type="noConversion"/>
  </si>
  <si>
    <t>分析项目</t>
    <phoneticPr fontId="1" type="noConversion"/>
  </si>
  <si>
    <t>加标量</t>
    <phoneticPr fontId="1" type="noConversion"/>
  </si>
  <si>
    <t>加标样品测定值</t>
    <phoneticPr fontId="1" type="noConversion"/>
  </si>
  <si>
    <t>原样品测定值</t>
    <phoneticPr fontId="1" type="noConversion"/>
  </si>
  <si>
    <t>回收率</t>
    <phoneticPr fontId="1" type="noConversion"/>
  </si>
  <si>
    <t>是否合格</t>
    <phoneticPr fontId="1" type="noConversion"/>
  </si>
  <si>
    <t>分析项目</t>
    <phoneticPr fontId="1" type="noConversion"/>
  </si>
  <si>
    <t>质控样检查</t>
    <phoneticPr fontId="1" type="noConversion"/>
  </si>
  <si>
    <t>批号</t>
    <phoneticPr fontId="1" type="noConversion"/>
  </si>
  <si>
    <t>分析项目</t>
    <phoneticPr fontId="1" type="noConversion"/>
  </si>
  <si>
    <t>平均值</t>
    <phoneticPr fontId="1" type="noConversion"/>
  </si>
  <si>
    <r>
      <t>标准值±不确定度</t>
    </r>
    <r>
      <rPr>
        <sz val="10.5"/>
        <color theme="1"/>
        <rFont val="Verdana"/>
        <family val="2"/>
      </rPr>
      <t>(    )</t>
    </r>
    <phoneticPr fontId="1" type="noConversion"/>
  </si>
  <si>
    <t>标准值±不确定度</t>
    <phoneticPr fontId="1" type="noConversion"/>
  </si>
  <si>
    <t>是否合格</t>
    <phoneticPr fontId="1" type="noConversion"/>
  </si>
  <si>
    <t>测定值1</t>
    <phoneticPr fontId="1" type="noConversion"/>
  </si>
  <si>
    <t>测定值2</t>
    <phoneticPr fontId="1" type="noConversion"/>
  </si>
  <si>
    <r>
      <t>第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phoneticPr fontId="1" type="noConversion"/>
  </si>
  <si>
    <t>标准曲线</t>
    <phoneticPr fontId="1" type="noConversion"/>
  </si>
  <si>
    <t>标准曲线</t>
    <phoneticPr fontId="1" type="noConversion"/>
  </si>
  <si>
    <t>标准溶液加入体积(ml)</t>
    <phoneticPr fontId="1" type="noConversion"/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</si>
  <si>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</si>
  <si>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标准物质加入量（µg）</t>
    <phoneticPr fontId="1" type="noConversion"/>
  </si>
  <si>
    <t>吸光度 （ A ） #As</t>
    <phoneticPr fontId="1" type="noConversion"/>
  </si>
  <si>
    <t>空白吸光度 （ A ） #Ab</t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</si>
  <si>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</si>
  <si>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减空白后吸光度 （A）</t>
    <phoneticPr fontId="1" type="noConversion"/>
  </si>
  <si>
    <t>斜率(b)</t>
  </si>
  <si>
    <t>相关系数(r)</t>
    <phoneticPr fontId="1" type="noConversion"/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</si>
  <si>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</si>
  <si>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吸光度（A）</t>
    <phoneticPr fontId="1" type="noConversion"/>
  </si>
  <si>
    <r>
      <t>A-A</t>
    </r>
    <r>
      <rPr>
        <b/>
        <vertAlign val="subscript"/>
        <sz val="10.5"/>
        <color theme="1"/>
        <rFont val="Times New Roman"/>
        <family val="1"/>
      </rPr>
      <t>0</t>
    </r>
    <phoneticPr fontId="1" type="noConversion"/>
  </si>
  <si>
    <t>A-A0</t>
    <phoneticPr fontId="1" type="noConversion"/>
  </si>
  <si>
    <t>加标样品测定值（µｇ）</t>
    <phoneticPr fontId="1" type="noConversion"/>
  </si>
  <si>
    <t>加标样品测定值（µｇ）</t>
    <phoneticPr fontId="1" type="noConversion"/>
  </si>
  <si>
    <t>原样品测定值（µｇ）</t>
    <phoneticPr fontId="1" type="noConversion"/>
  </si>
  <si>
    <t>原样品测定值（µｇ）</t>
    <phoneticPr fontId="1" type="noConversion"/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</si>
  <si>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</si>
  <si>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加标体积（ml）</t>
    <phoneticPr fontId="1" type="noConversion"/>
  </si>
  <si>
    <t>加标量（µｇ）</t>
    <phoneticPr fontId="1" type="noConversion"/>
  </si>
  <si>
    <t>加标量（µｇ）</t>
    <phoneticPr fontId="1" type="noConversion"/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</si>
  <si>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</si>
  <si>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</si>
  <si>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截距(a)</t>
    <phoneticPr fontId="1" type="noConversion"/>
  </si>
  <si>
    <t>稀释比 #1/f2</t>
    <phoneticPr fontId="1" type="noConversion"/>
  </si>
  <si>
    <t xml:space="preserve">稀释比
</t>
    <phoneticPr fontId="1" type="noConversion"/>
  </si>
  <si>
    <t>mg/L #ρ3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</si>
  <si>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 xml:space="preserve">）
</t>
    </r>
    <r>
      <rPr>
        <sz val="10.5"/>
        <color theme="1"/>
        <rFont val="Times New Roman"/>
        <family val="1"/>
      </rPr>
      <t>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1</t>
    </r>
    <phoneticPr fontId="1" type="noConversion"/>
  </si>
  <si>
    <t>用培养前滴定数（ml）
#ρ2</t>
    <phoneticPr fontId="1" type="noConversion"/>
  </si>
  <si>
    <t>始读</t>
    <phoneticPr fontId="1" type="noConversion"/>
  </si>
  <si>
    <t>终读</t>
    <phoneticPr fontId="1" type="noConversion"/>
  </si>
  <si>
    <t>用量</t>
    <phoneticPr fontId="1" type="noConversion"/>
  </si>
  <si>
    <t>重铬酸钾标准溶液（样浓度≤50mg/L时为0.025mol/L，水样浓度＞50mg/L时为0.250 mol/L）</t>
    <phoneticPr fontId="1" type="noConversion"/>
  </si>
  <si>
    <t>质控样浓度不知道如何计算，空白样消耗的溶液体积如何确定</t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</si>
  <si>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</si>
  <si>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不涉及</t>
    <phoneticPr fontId="1" type="noConversion"/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</si>
  <si>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#V1</t>
    </r>
    <phoneticPr fontId="1" type="noConversion"/>
  </si>
  <si>
    <t>(ml)V3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</si>
</sst>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theme="1"/>
      <name val="Verdana"/>
      <family val="2"/>
    </font>
    <font>
      <vertAlign val="superscript"/>
      <sz val="10.5"/>
      <color theme="1"/>
      <name val="Verdana"/>
      <family val="2"/>
    </font>
    <font>
      <sz val="5"/>
      <color theme="1"/>
      <name val="Verdana"/>
      <family val="2"/>
    </font>
    <font>
      <sz val="10.5"/>
      <color rgb="FF000000"/>
      <name val="Verdana"/>
      <family val="2"/>
    </font>
    <font>
      <sz val="14"/>
      <color theme="1"/>
      <name val="Verdana"/>
      <family val="2"/>
    </font>
    <font>
      <b/>
      <sz val="16"/>
      <color theme="1"/>
      <name val="Verdana"/>
      <family val="2"/>
    </font>
    <font>
      <b/>
      <i/>
      <sz val="10.5"/>
      <color theme="1"/>
      <name val="Verdana"/>
      <family val="2"/>
    </font>
    <font>
      <sz val="10.5"/>
      <name val="宋体"/>
      <family val="3"/>
      <charset val="134"/>
    </font>
    <font>
      <sz val="10.5"/>
      <name val="Verdana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2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3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5" borderId="66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justify" vertical="center" wrapText="1"/>
    </xf>
    <xf numFmtId="0" fontId="13" fillId="2" borderId="56" xfId="0" applyFont="1" applyFill="1" applyBorder="1" applyAlignment="1">
      <alignment horizontal="center" vertical="top" wrapText="1"/>
    </xf>
    <xf numFmtId="0" fontId="13" fillId="2" borderId="46" xfId="0" applyFont="1" applyFill="1" applyBorder="1" applyAlignment="1">
      <alignment horizontal="justify" vertical="top" wrapText="1"/>
    </xf>
    <xf numFmtId="0" fontId="2" fillId="2" borderId="4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justify" vertical="top" wrapText="1"/>
    </xf>
    <xf numFmtId="0" fontId="13" fillId="5" borderId="59" xfId="0" applyFont="1" applyFill="1" applyBorder="1" applyAlignment="1">
      <alignment horizontal="justify" vertical="top" wrapText="1"/>
    </xf>
    <xf numFmtId="0" fontId="13" fillId="5" borderId="0" xfId="0" applyFont="1" applyFill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56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68" xfId="0" applyFont="1" applyFill="1" applyBorder="1" applyAlignment="1">
      <alignment vertical="center" wrapText="1"/>
    </xf>
    <xf numFmtId="0" fontId="7" fillId="2" borderId="69" xfId="0" applyFont="1" applyFill="1" applyBorder="1" applyAlignment="1">
      <alignment vertical="center" wrapText="1"/>
    </xf>
    <xf numFmtId="0" fontId="13" fillId="2" borderId="71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73" xfId="0" applyFont="1" applyFill="1" applyBorder="1" applyAlignment="1">
      <alignment vertical="center" wrapText="1"/>
    </xf>
    <xf numFmtId="0" fontId="13" fillId="2" borderId="74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13" fillId="5" borderId="3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5" borderId="72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justify" vertical="center"/>
    </xf>
    <xf numFmtId="0" fontId="7" fillId="2" borderId="68" xfId="0" applyFont="1" applyFill="1" applyBorder="1" applyAlignment="1">
      <alignment horizontal="justify" vertical="center"/>
    </xf>
    <xf numFmtId="0" fontId="0" fillId="2" borderId="69" xfId="0" applyFill="1" applyBorder="1" applyAlignment="1"/>
    <xf numFmtId="0" fontId="0" fillId="2" borderId="70" xfId="0" applyFill="1" applyBorder="1" applyAlignment="1"/>
    <xf numFmtId="0" fontId="2" fillId="2" borderId="71" xfId="0" applyFont="1" applyFill="1" applyBorder="1" applyAlignment="1">
      <alignment horizontal="justify" vertical="center"/>
    </xf>
    <xf numFmtId="0" fontId="0" fillId="2" borderId="35" xfId="0" applyFill="1" applyBorder="1" applyAlignment="1"/>
    <xf numFmtId="0" fontId="0" fillId="2" borderId="72" xfId="0" applyFill="1" applyBorder="1" applyAlignment="1"/>
    <xf numFmtId="0" fontId="2" fillId="2" borderId="73" xfId="0" applyFont="1" applyFill="1" applyBorder="1" applyAlignment="1">
      <alignment horizontal="justify" vertical="center"/>
    </xf>
    <xf numFmtId="0" fontId="0" fillId="2" borderId="74" xfId="0" applyFill="1" applyBorder="1" applyAlignment="1"/>
    <xf numFmtId="0" fontId="0" fillId="2" borderId="75" xfId="0" applyFill="1" applyBorder="1" applyAlignment="1"/>
    <xf numFmtId="0" fontId="7" fillId="2" borderId="76" xfId="0" applyFont="1" applyFill="1" applyBorder="1" applyAlignment="1">
      <alignment horizontal="justify" vertical="center"/>
    </xf>
    <xf numFmtId="0" fontId="2" fillId="2" borderId="77" xfId="0" applyFont="1" applyFill="1" applyBorder="1" applyAlignment="1">
      <alignment horizontal="justify" vertical="center"/>
    </xf>
    <xf numFmtId="0" fontId="2" fillId="2" borderId="78" xfId="0" applyFont="1" applyFill="1" applyBorder="1" applyAlignment="1">
      <alignment horizontal="justify" vertical="center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48" fillId="0" borderId="0" xfId="0" applyFont="1" applyBorder="1" applyAlignment="1">
      <alignment horizontal="justify" vertical="center" wrapText="1"/>
    </xf>
    <xf numFmtId="0" fontId="20" fillId="2" borderId="35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right" vertical="center" wrapText="1"/>
    </xf>
    <xf numFmtId="0" fontId="9" fillId="2" borderId="3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0" fillId="0" borderId="0" xfId="0" applyFill="1" applyAlignment="1"/>
    <xf numFmtId="0" fontId="12" fillId="0" borderId="0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right" vertical="top" wrapText="1"/>
    </xf>
    <xf numFmtId="0" fontId="2" fillId="7" borderId="8" xfId="0" applyFont="1" applyFill="1" applyBorder="1" applyAlignment="1">
      <alignment horizontal="justify" vertical="center" wrapText="1"/>
    </xf>
    <xf numFmtId="0" fontId="2" fillId="7" borderId="35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justify" vertical="center" wrapText="1"/>
    </xf>
    <xf numFmtId="0" fontId="2" fillId="7" borderId="52" xfId="0" applyFont="1" applyFill="1" applyBorder="1" applyAlignment="1">
      <alignment vertical="center" wrapText="1"/>
    </xf>
    <xf numFmtId="0" fontId="47" fillId="0" borderId="0" xfId="0" applyFont="1" applyAlignment="1">
      <alignment horizontal="justify" vertical="center"/>
    </xf>
    <xf numFmtId="0" fontId="7" fillId="2" borderId="35" xfId="0" applyFont="1" applyFill="1" applyBorder="1" applyAlignment="1">
      <alignment horizontal="justify" vertical="center"/>
    </xf>
    <xf numFmtId="0" fontId="0" fillId="2" borderId="35" xfId="0" applyFill="1" applyBorder="1">
      <alignment vertical="center"/>
    </xf>
    <xf numFmtId="0" fontId="7" fillId="0" borderId="35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vertical="center" wrapText="1"/>
    </xf>
    <xf numFmtId="0" fontId="4" fillId="3" borderId="11" xfId="0" applyFont="1" applyFill="1" applyBorder="1" applyAlignment="1">
      <alignment horizontal="justify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vertical="center" wrapText="1"/>
    </xf>
    <xf numFmtId="0" fontId="4" fillId="3" borderId="74" xfId="0" applyFont="1" applyFill="1" applyBorder="1" applyAlignment="1">
      <alignment horizontal="center" vertical="center" wrapText="1"/>
    </xf>
    <xf numFmtId="0" fontId="4" fillId="3" borderId="74" xfId="0" applyFont="1" applyFill="1" applyBorder="1" applyAlignment="1">
      <alignment vertical="center" wrapText="1"/>
    </xf>
    <xf numFmtId="0" fontId="4" fillId="6" borderId="35" xfId="0" applyFont="1" applyFill="1" applyBorder="1" applyAlignment="1">
      <alignment vertical="center" wrapText="1"/>
    </xf>
    <xf numFmtId="0" fontId="7" fillId="0" borderId="35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2" fillId="7" borderId="9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justify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vertical="top" wrapText="1"/>
    </xf>
    <xf numFmtId="0" fontId="13" fillId="0" borderId="56" xfId="0" applyFont="1" applyBorder="1" applyAlignment="1">
      <alignment vertical="top" wrapText="1"/>
    </xf>
    <xf numFmtId="0" fontId="39" fillId="0" borderId="39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3" fillId="2" borderId="62" xfId="0" applyFont="1" applyFill="1" applyBorder="1" applyAlignment="1">
      <alignment horizontal="justify" vertical="center" wrapText="1"/>
    </xf>
    <xf numFmtId="0" fontId="12" fillId="0" borderId="41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top" wrapText="1"/>
    </xf>
    <xf numFmtId="0" fontId="12" fillId="0" borderId="42" xfId="0" applyFont="1" applyBorder="1" applyAlignment="1">
      <alignment horizontal="right" vertical="top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justify" vertical="top" wrapText="1"/>
    </xf>
    <xf numFmtId="0" fontId="12" fillId="2" borderId="62" xfId="0" applyFont="1" applyFill="1" applyBorder="1" applyAlignment="1">
      <alignment horizontal="left" vertical="center" wrapText="1"/>
    </xf>
    <xf numFmtId="0" fontId="12" fillId="2" borderId="6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top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11" xfId="0" applyFont="1" applyBorder="1" applyAlignment="1">
      <alignment horizontal="justify" vertical="top" wrapText="1"/>
    </xf>
    <xf numFmtId="0" fontId="42" fillId="0" borderId="0" xfId="0" applyFont="1" applyAlignment="1">
      <alignment horizontal="center" vertical="center"/>
    </xf>
    <xf numFmtId="0" fontId="13" fillId="2" borderId="62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0" borderId="67" xfId="0" applyFont="1" applyBorder="1" applyAlignment="1">
      <alignment horizontal="justify" vertical="center" wrapText="1"/>
    </xf>
    <xf numFmtId="0" fontId="12" fillId="0" borderId="3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0" borderId="54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0" fillId="0" borderId="0" xfId="0" applyFont="1" applyAlignment="1">
      <alignment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228600</xdr:colOff>
      <xdr:row>43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772477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57</xdr:row>
      <xdr:rowOff>95250</xdr:rowOff>
    </xdr:from>
    <xdr:to>
      <xdr:col>8</xdr:col>
      <xdr:colOff>504825</xdr:colOff>
      <xdr:row>57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48</xdr:row>
      <xdr:rowOff>171450</xdr:rowOff>
    </xdr:from>
    <xdr:to>
      <xdr:col>3</xdr:col>
      <xdr:colOff>381000</xdr:colOff>
      <xdr:row>48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 cstate="print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7</xdr:col>
      <xdr:colOff>47625</xdr:colOff>
      <xdr:row>48</xdr:row>
      <xdr:rowOff>171450</xdr:rowOff>
    </xdr:from>
    <xdr:to>
      <xdr:col>7</xdr:col>
      <xdr:colOff>381000</xdr:colOff>
      <xdr:row>48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57150</xdr:rowOff>
    </xdr:from>
    <xdr:to>
      <xdr:col>9</xdr:col>
      <xdr:colOff>114300</xdr:colOff>
      <xdr:row>114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122</xdr:row>
      <xdr:rowOff>0</xdr:rowOff>
    </xdr:from>
    <xdr:to>
      <xdr:col>9</xdr:col>
      <xdr:colOff>0</xdr:colOff>
      <xdr:row>122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13</xdr:row>
      <xdr:rowOff>19050</xdr:rowOff>
    </xdr:from>
    <xdr:to>
      <xdr:col>18</xdr:col>
      <xdr:colOff>113697</xdr:colOff>
      <xdr:row>14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9</xdr:row>
      <xdr:rowOff>189140</xdr:rowOff>
    </xdr:from>
    <xdr:to>
      <xdr:col>13</xdr:col>
      <xdr:colOff>557662</xdr:colOff>
      <xdr:row>10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28575</xdr:rowOff>
    </xdr:from>
    <xdr:to>
      <xdr:col>7</xdr:col>
      <xdr:colOff>228600</xdr:colOff>
      <xdr:row>104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115</xdr:row>
      <xdr:rowOff>142875</xdr:rowOff>
    </xdr:from>
    <xdr:to>
      <xdr:col>7</xdr:col>
      <xdr:colOff>228600</xdr:colOff>
      <xdr:row>115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71</xdr:row>
      <xdr:rowOff>123825</xdr:rowOff>
    </xdr:from>
    <xdr:to>
      <xdr:col>7</xdr:col>
      <xdr:colOff>457200</xdr:colOff>
      <xdr:row>71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92</xdr:row>
      <xdr:rowOff>47625</xdr:rowOff>
    </xdr:from>
    <xdr:to>
      <xdr:col>8</xdr:col>
      <xdr:colOff>114300</xdr:colOff>
      <xdr:row>92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 cstate="print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1</xdr:col>
      <xdr:colOff>38100</xdr:colOff>
      <xdr:row>11</xdr:row>
      <xdr:rowOff>142875</xdr:rowOff>
    </xdr:to>
    <xdr:grpSp>
      <xdr:nvGrpSpPr>
        <xdr:cNvPr id="2" name="__TH_G32小五333"/>
        <xdr:cNvGrpSpPr>
          <a:grpSpLocks/>
        </xdr:cNvGrpSpPr>
      </xdr:nvGrpSpPr>
      <xdr:grpSpPr bwMode="auto">
        <a:xfrm>
          <a:off x="38100" y="1905000"/>
          <a:ext cx="828675" cy="400050"/>
          <a:chOff x="1707" y="4198"/>
          <a:chExt cx="1673" cy="860"/>
        </a:xfrm>
      </xdr:grpSpPr>
      <xdr:sp macro="" textlink="">
        <xdr:nvSpPr>
          <xdr:cNvPr id="3" name="__TH_L319"/>
          <xdr:cNvSpPr>
            <a:spLocks noChangeShapeType="1"/>
          </xdr:cNvSpPr>
        </xdr:nvSpPr>
        <xdr:spPr bwMode="auto">
          <a:xfrm>
            <a:off x="1707" y="4198"/>
            <a:ext cx="1673" cy="43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__TH_L320"/>
          <xdr:cNvSpPr>
            <a:spLocks noChangeShapeType="1"/>
          </xdr:cNvSpPr>
        </xdr:nvSpPr>
        <xdr:spPr bwMode="auto">
          <a:xfrm>
            <a:off x="1707" y="4198"/>
            <a:ext cx="1673" cy="86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__TH_B11321"/>
          <xdr:cNvSpPr txBox="1">
            <a:spLocks noChangeArrowheads="1"/>
          </xdr:cNvSpPr>
        </xdr:nvSpPr>
        <xdr:spPr bwMode="auto">
          <a:xfrm>
            <a:off x="2501" y="419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</a:t>
            </a:r>
          </a:p>
        </xdr:txBody>
      </xdr:sp>
      <xdr:sp macro="" textlink="">
        <xdr:nvSpPr>
          <xdr:cNvPr id="6" name="__TH_B12322"/>
          <xdr:cNvSpPr txBox="1">
            <a:spLocks noChangeArrowheads="1"/>
          </xdr:cNvSpPr>
        </xdr:nvSpPr>
        <xdr:spPr bwMode="auto">
          <a:xfrm>
            <a:off x="2688" y="4212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析</a:t>
            </a:r>
          </a:p>
        </xdr:txBody>
      </xdr:sp>
      <xdr:sp macro="" textlink="">
        <xdr:nvSpPr>
          <xdr:cNvPr id="7" name="__TH_B13323"/>
          <xdr:cNvSpPr txBox="1">
            <a:spLocks noChangeArrowheads="1"/>
          </xdr:cNvSpPr>
        </xdr:nvSpPr>
        <xdr:spPr bwMode="auto">
          <a:xfrm>
            <a:off x="2875" y="423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</a:t>
            </a:r>
          </a:p>
        </xdr:txBody>
      </xdr:sp>
      <xdr:sp macro="" textlink="">
        <xdr:nvSpPr>
          <xdr:cNvPr id="8" name="__TH_B14324"/>
          <xdr:cNvSpPr txBox="1">
            <a:spLocks noChangeArrowheads="1"/>
          </xdr:cNvSpPr>
        </xdr:nvSpPr>
        <xdr:spPr bwMode="auto">
          <a:xfrm>
            <a:off x="3062" y="4260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目</a:t>
            </a:r>
          </a:p>
        </xdr:txBody>
      </xdr:sp>
      <xdr:sp macro="" textlink="">
        <xdr:nvSpPr>
          <xdr:cNvPr id="9" name="__TH_B21325"/>
          <xdr:cNvSpPr txBox="1">
            <a:spLocks noChangeArrowheads="1"/>
          </xdr:cNvSpPr>
        </xdr:nvSpPr>
        <xdr:spPr bwMode="auto">
          <a:xfrm>
            <a:off x="2601" y="44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0" name="__TH_B22326"/>
          <xdr:cNvSpPr txBox="1">
            <a:spLocks noChangeArrowheads="1"/>
          </xdr:cNvSpPr>
        </xdr:nvSpPr>
        <xdr:spPr bwMode="auto">
          <a:xfrm>
            <a:off x="2742" y="4511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1" name="__TH_B23327"/>
          <xdr:cNvSpPr txBox="1">
            <a:spLocks noChangeArrowheads="1"/>
          </xdr:cNvSpPr>
        </xdr:nvSpPr>
        <xdr:spPr bwMode="auto">
          <a:xfrm>
            <a:off x="2913" y="4585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浓</a:t>
            </a:r>
          </a:p>
        </xdr:txBody>
      </xdr:sp>
      <xdr:sp macro="" textlink="">
        <xdr:nvSpPr>
          <xdr:cNvPr id="12" name="__TH_B24328"/>
          <xdr:cNvSpPr txBox="1">
            <a:spLocks noChangeArrowheads="1"/>
          </xdr:cNvSpPr>
        </xdr:nvSpPr>
        <xdr:spPr bwMode="auto">
          <a:xfrm>
            <a:off x="3104" y="4659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度</a:t>
            </a:r>
          </a:p>
        </xdr:txBody>
      </xdr:sp>
      <xdr:sp macro="" textlink="">
        <xdr:nvSpPr>
          <xdr:cNvPr id="13" name="__TH_B31329"/>
          <xdr:cNvSpPr txBox="1">
            <a:spLocks noChangeArrowheads="1"/>
          </xdr:cNvSpPr>
        </xdr:nvSpPr>
        <xdr:spPr bwMode="auto">
          <a:xfrm>
            <a:off x="1861" y="457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4" name="__TH_B32330"/>
          <xdr:cNvSpPr txBox="1">
            <a:spLocks noChangeArrowheads="1"/>
          </xdr:cNvSpPr>
        </xdr:nvSpPr>
        <xdr:spPr bwMode="auto">
          <a:xfrm>
            <a:off x="2169" y="465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5" name="__TH_B33331"/>
          <xdr:cNvSpPr txBox="1">
            <a:spLocks noChangeArrowheads="1"/>
          </xdr:cNvSpPr>
        </xdr:nvSpPr>
        <xdr:spPr bwMode="auto">
          <a:xfrm>
            <a:off x="2478" y="47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编</a:t>
            </a:r>
          </a:p>
        </xdr:txBody>
      </xdr:sp>
      <xdr:sp macro="" textlink="">
        <xdr:nvSpPr>
          <xdr:cNvPr id="16" name="__TH_B34332"/>
          <xdr:cNvSpPr txBox="1">
            <a:spLocks noChangeArrowheads="1"/>
          </xdr:cNvSpPr>
        </xdr:nvSpPr>
        <xdr:spPr bwMode="auto">
          <a:xfrm>
            <a:off x="2842" y="481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0</xdr:col>
      <xdr:colOff>228600</xdr:colOff>
      <xdr:row>44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813435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58</xdr:row>
      <xdr:rowOff>95250</xdr:rowOff>
    </xdr:from>
    <xdr:to>
      <xdr:col>8</xdr:col>
      <xdr:colOff>504825</xdr:colOff>
      <xdr:row>58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49</xdr:row>
      <xdr:rowOff>171450</xdr:rowOff>
    </xdr:from>
    <xdr:to>
      <xdr:col>3</xdr:col>
      <xdr:colOff>381000</xdr:colOff>
      <xdr:row>49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49</xdr:row>
      <xdr:rowOff>171450</xdr:rowOff>
    </xdr:from>
    <xdr:to>
      <xdr:col>7</xdr:col>
      <xdr:colOff>381000</xdr:colOff>
      <xdr:row>49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  <xdr:twoCellAnchor editAs="oneCell">
    <xdr:from>
      <xdr:col>24</xdr:col>
      <xdr:colOff>304800</xdr:colOff>
      <xdr:row>51</xdr:row>
      <xdr:rowOff>85725</xdr:rowOff>
    </xdr:from>
    <xdr:to>
      <xdr:col>27</xdr:col>
      <xdr:colOff>476250</xdr:colOff>
      <xdr:row>54</xdr:row>
      <xdr:rowOff>19050</xdr:rowOff>
    </xdr:to>
    <xdr:pic>
      <xdr:nvPicPr>
        <xdr:cNvPr id="8" name="图片 7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06875" y="10020300"/>
          <a:ext cx="2228850" cy="466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238125</xdr:rowOff>
    </xdr:from>
    <xdr:to>
      <xdr:col>8</xdr:col>
      <xdr:colOff>114300</xdr:colOff>
      <xdr:row>63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70</xdr:row>
      <xdr:rowOff>38100</xdr:rowOff>
    </xdr:from>
    <xdr:to>
      <xdr:col>8</xdr:col>
      <xdr:colOff>114300</xdr:colOff>
      <xdr:row>70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 cstate="print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19</xdr:col>
      <xdr:colOff>72838</xdr:colOff>
      <xdr:row>51</xdr:row>
      <xdr:rowOff>123825</xdr:rowOff>
    </xdr:from>
    <xdr:to>
      <xdr:col>21</xdr:col>
      <xdr:colOff>408455</xdr:colOff>
      <xdr:row>53</xdr:row>
      <xdr:rowOff>118141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9288" y="9744075"/>
          <a:ext cx="1707217" cy="36579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 flipH="1" flipV="1">
          <a:off x="0" y="855345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7" name="Line 11"/>
        <xdr:cNvSpPr>
          <a:spLocks noChangeShapeType="1"/>
        </xdr:cNvSpPr>
      </xdr:nvSpPr>
      <xdr:spPr bwMode="auto">
        <a:xfrm flipV="1">
          <a:off x="0" y="105822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28575</xdr:rowOff>
    </xdr:from>
    <xdr:to>
      <xdr:col>7</xdr:col>
      <xdr:colOff>228600</xdr:colOff>
      <xdr:row>104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115</xdr:row>
      <xdr:rowOff>142875</xdr:rowOff>
    </xdr:from>
    <xdr:to>
      <xdr:col>7</xdr:col>
      <xdr:colOff>228600</xdr:colOff>
      <xdr:row>115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5" name="Line 12"/>
        <xdr:cNvSpPr>
          <a:spLocks noChangeShapeType="1"/>
        </xdr:cNvSpPr>
      </xdr:nvSpPr>
      <xdr:spPr bwMode="auto">
        <a:xfrm flipH="1" flipV="1">
          <a:off x="0" y="855345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7" name="Line 11"/>
        <xdr:cNvSpPr>
          <a:spLocks noChangeShapeType="1"/>
        </xdr:cNvSpPr>
      </xdr:nvSpPr>
      <xdr:spPr bwMode="auto">
        <a:xfrm flipV="1">
          <a:off x="0" y="105822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28575</xdr:rowOff>
    </xdr:from>
    <xdr:to>
      <xdr:col>7</xdr:col>
      <xdr:colOff>228600</xdr:colOff>
      <xdr:row>103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114</xdr:row>
      <xdr:rowOff>142875</xdr:rowOff>
    </xdr:from>
    <xdr:to>
      <xdr:col>7</xdr:col>
      <xdr:colOff>228600</xdr:colOff>
      <xdr:row>114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X65"/>
  <sheetViews>
    <sheetView tabSelected="1" topLeftCell="A31" zoomScaleSheetLayoutView="100" workbookViewId="0">
      <selection activeCell="G35" sqref="G35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379" t="s">
        <v>0</v>
      </c>
      <c r="B1" s="379"/>
      <c r="C1" s="379"/>
      <c r="D1" s="379"/>
      <c r="E1" s="379"/>
      <c r="F1" s="379"/>
      <c r="G1" s="379"/>
      <c r="H1" s="379"/>
      <c r="I1" s="379"/>
    </row>
    <row r="2" spans="1:13" ht="20.25">
      <c r="A2" s="380" t="s">
        <v>1</v>
      </c>
      <c r="B2" s="380"/>
      <c r="C2" s="380"/>
      <c r="D2" s="380"/>
      <c r="E2" s="380"/>
      <c r="F2" s="380"/>
      <c r="G2" s="380"/>
      <c r="H2" s="380"/>
      <c r="I2" s="380"/>
    </row>
    <row r="3" spans="1:13">
      <c r="A3" s="381" t="s">
        <v>2</v>
      </c>
      <c r="B3" s="381"/>
      <c r="C3" s="381"/>
      <c r="D3" s="381"/>
      <c r="E3" s="381"/>
      <c r="F3" s="381"/>
      <c r="G3" s="381"/>
      <c r="H3" s="381"/>
      <c r="I3" s="381"/>
    </row>
    <row r="4" spans="1:13">
      <c r="A4" s="1" t="s">
        <v>49</v>
      </c>
      <c r="B4" s="20"/>
      <c r="D4" t="s">
        <v>50</v>
      </c>
      <c r="E4" s="20"/>
      <c r="G4" t="s">
        <v>48</v>
      </c>
      <c r="H4" s="20"/>
    </row>
    <row r="5" spans="1:13">
      <c r="A5" s="1" t="s">
        <v>52</v>
      </c>
      <c r="B5" s="20"/>
      <c r="D5" t="s">
        <v>51</v>
      </c>
      <c r="E5" s="20"/>
      <c r="G5" t="s">
        <v>53</v>
      </c>
      <c r="H5" s="20"/>
    </row>
    <row r="6" spans="1:13">
      <c r="A6" s="1" t="s">
        <v>54</v>
      </c>
      <c r="B6" s="20"/>
      <c r="D6" t="s">
        <v>55</v>
      </c>
      <c r="E6" t="s">
        <v>77</v>
      </c>
    </row>
    <row r="7" spans="1:13">
      <c r="A7" s="382" t="s">
        <v>56</v>
      </c>
      <c r="B7" s="382"/>
      <c r="C7">
        <v>0.01</v>
      </c>
      <c r="D7" t="s">
        <v>58</v>
      </c>
    </row>
    <row r="8" spans="1:13">
      <c r="A8" s="375"/>
      <c r="B8" s="375"/>
      <c r="C8" s="375"/>
      <c r="D8" s="375" t="s">
        <v>5</v>
      </c>
      <c r="E8" s="375"/>
      <c r="F8" s="375"/>
      <c r="G8" s="375"/>
      <c r="H8" s="376"/>
      <c r="I8" s="376"/>
    </row>
    <row r="9" spans="1:13" ht="27">
      <c r="A9" s="21" t="s">
        <v>66</v>
      </c>
      <c r="B9" s="25" t="s">
        <v>3</v>
      </c>
      <c r="C9" s="26" t="s">
        <v>71</v>
      </c>
      <c r="D9" s="43" t="s">
        <v>67</v>
      </c>
      <c r="E9" s="29" t="s">
        <v>68</v>
      </c>
      <c r="F9" s="29" t="s">
        <v>69</v>
      </c>
      <c r="G9" s="32" t="s">
        <v>70</v>
      </c>
      <c r="H9" s="33" t="s">
        <v>75</v>
      </c>
      <c r="I9" s="26" t="s">
        <v>76</v>
      </c>
    </row>
    <row r="10" spans="1:13">
      <c r="A10" s="22"/>
      <c r="B10" s="27"/>
      <c r="C10" s="27"/>
      <c r="D10" s="27"/>
      <c r="E10" s="30"/>
      <c r="F10" s="30"/>
      <c r="G10" s="34" t="str">
        <f t="shared" ref="G10:G31" si="0">IF(0=(F10-E10),"",(F10-E10))</f>
        <v/>
      </c>
      <c r="H10" s="35" t="str">
        <f>IFERROR(IF(C10&lt;100,(((10+G10)*10/$P$45-10)-((10+D10)*10/$P$45-10)*((100-C10)/100))*$C$7*8*1000/C10,((10+G10)*10/$P$45-10)*$C$7*8*1000/100),"")</f>
        <v/>
      </c>
      <c r="I10" s="27"/>
      <c r="M10" t="s">
        <v>59</v>
      </c>
    </row>
    <row r="11" spans="1:13">
      <c r="A11" s="22"/>
      <c r="B11" s="27"/>
      <c r="C11" s="27"/>
      <c r="D11" s="27"/>
      <c r="E11" s="30"/>
      <c r="F11" s="30"/>
      <c r="G11" s="34" t="str">
        <f t="shared" si="0"/>
        <v/>
      </c>
      <c r="H11" s="35" t="str">
        <f t="shared" ref="H11:H31" si="1">IFERROR(IF(C11&lt;100,(((10+G11)*10/$P$45-10)-((10+D11)*10/$P$45-10)*((100-C11)/100))*$C$7*8*1000/C11,((10+G11)*10/$P$45-10)*$C$7*8*1000/100),"")</f>
        <v/>
      </c>
      <c r="I11" s="27"/>
    </row>
    <row r="12" spans="1:13">
      <c r="A12" s="22"/>
      <c r="B12" s="27"/>
      <c r="C12" s="27"/>
      <c r="D12" s="27"/>
      <c r="E12" s="30"/>
      <c r="F12" s="30"/>
      <c r="G12" s="34" t="str">
        <f t="shared" si="0"/>
        <v/>
      </c>
      <c r="H12" s="35" t="str">
        <f t="shared" si="1"/>
        <v/>
      </c>
      <c r="I12" s="27"/>
      <c r="M12" s="19"/>
    </row>
    <row r="13" spans="1:13">
      <c r="A13" s="22"/>
      <c r="B13" s="27"/>
      <c r="C13" s="27"/>
      <c r="D13" s="27"/>
      <c r="E13" s="30"/>
      <c r="F13" s="30"/>
      <c r="G13" s="34" t="str">
        <f t="shared" si="0"/>
        <v/>
      </c>
      <c r="H13" s="35" t="str">
        <f t="shared" si="1"/>
        <v/>
      </c>
      <c r="I13" s="27"/>
    </row>
    <row r="14" spans="1:13">
      <c r="A14" s="22"/>
      <c r="B14" s="27"/>
      <c r="C14" s="27"/>
      <c r="D14" s="27"/>
      <c r="E14" s="30"/>
      <c r="F14" s="30"/>
      <c r="G14" s="34" t="str">
        <f t="shared" si="0"/>
        <v/>
      </c>
      <c r="H14" s="35" t="str">
        <f t="shared" si="1"/>
        <v/>
      </c>
      <c r="I14" s="27"/>
    </row>
    <row r="15" spans="1:13">
      <c r="A15" s="22"/>
      <c r="B15" s="27"/>
      <c r="C15" s="27"/>
      <c r="D15" s="27"/>
      <c r="E15" s="30"/>
      <c r="F15" s="30"/>
      <c r="G15" s="34" t="str">
        <f t="shared" si="0"/>
        <v/>
      </c>
      <c r="H15" s="35" t="str">
        <f t="shared" si="1"/>
        <v/>
      </c>
      <c r="I15" s="27"/>
      <c r="M15" t="s">
        <v>60</v>
      </c>
    </row>
    <row r="16" spans="1:13">
      <c r="A16" s="22"/>
      <c r="B16" s="27"/>
      <c r="C16" s="27"/>
      <c r="D16" s="27"/>
      <c r="E16" s="30"/>
      <c r="F16" s="30"/>
      <c r="G16" s="34" t="str">
        <f t="shared" si="0"/>
        <v/>
      </c>
      <c r="H16" s="35" t="str">
        <f t="shared" si="1"/>
        <v/>
      </c>
      <c r="I16" s="27"/>
    </row>
    <row r="17" spans="1:14">
      <c r="A17" s="22"/>
      <c r="B17" s="27"/>
      <c r="C17" s="27"/>
      <c r="D17" s="27"/>
      <c r="E17" s="30"/>
      <c r="F17" s="30"/>
      <c r="G17" s="34" t="str">
        <f t="shared" si="0"/>
        <v/>
      </c>
      <c r="H17" s="35" t="str">
        <f t="shared" si="1"/>
        <v/>
      </c>
      <c r="I17" s="27"/>
    </row>
    <row r="18" spans="1:14">
      <c r="A18" s="22"/>
      <c r="B18" s="27"/>
      <c r="C18" s="27"/>
      <c r="D18" s="27"/>
      <c r="E18" s="30"/>
      <c r="F18" s="30"/>
      <c r="G18" s="34" t="str">
        <f t="shared" si="0"/>
        <v/>
      </c>
      <c r="H18" s="35" t="str">
        <f t="shared" si="1"/>
        <v/>
      </c>
      <c r="I18" s="27"/>
    </row>
    <row r="19" spans="1:14">
      <c r="A19" s="22"/>
      <c r="B19" s="27"/>
      <c r="C19" s="27"/>
      <c r="D19" s="27"/>
      <c r="E19" s="30"/>
      <c r="F19" s="30"/>
      <c r="G19" s="34" t="str">
        <f t="shared" si="0"/>
        <v/>
      </c>
      <c r="H19" s="35" t="str">
        <f t="shared" si="1"/>
        <v/>
      </c>
      <c r="I19" s="27"/>
      <c r="M19" s="20"/>
      <c r="N19" t="s">
        <v>72</v>
      </c>
    </row>
    <row r="20" spans="1:14">
      <c r="A20" s="22"/>
      <c r="B20" s="27"/>
      <c r="C20" s="27"/>
      <c r="D20" s="27"/>
      <c r="E20" s="30"/>
      <c r="F20" s="30"/>
      <c r="G20" s="34" t="str">
        <f t="shared" si="0"/>
        <v/>
      </c>
      <c r="H20" s="35" t="str">
        <f t="shared" si="1"/>
        <v/>
      </c>
      <c r="I20" s="27"/>
      <c r="M20" s="24"/>
      <c r="N20" t="s">
        <v>73</v>
      </c>
    </row>
    <row r="21" spans="1:14">
      <c r="A21" s="22"/>
      <c r="B21" s="27"/>
      <c r="C21" s="27"/>
      <c r="D21" s="27"/>
      <c r="E21" s="30"/>
      <c r="F21" s="30"/>
      <c r="G21" s="34" t="str">
        <f t="shared" si="0"/>
        <v/>
      </c>
      <c r="H21" s="35" t="str">
        <f t="shared" si="1"/>
        <v/>
      </c>
      <c r="I21" s="27"/>
      <c r="M21" s="28"/>
      <c r="N21" t="s">
        <v>74</v>
      </c>
    </row>
    <row r="22" spans="1:14">
      <c r="A22" s="22"/>
      <c r="B22" s="27"/>
      <c r="C22" s="27"/>
      <c r="D22" s="27"/>
      <c r="E22" s="30"/>
      <c r="F22" s="30"/>
      <c r="G22" s="34" t="str">
        <f t="shared" si="0"/>
        <v/>
      </c>
      <c r="H22" s="35" t="str">
        <f t="shared" si="1"/>
        <v/>
      </c>
      <c r="I22" s="27"/>
    </row>
    <row r="23" spans="1:14">
      <c r="A23" s="22"/>
      <c r="B23" s="27"/>
      <c r="C23" s="27"/>
      <c r="D23" s="27"/>
      <c r="E23" s="30"/>
      <c r="F23" s="30"/>
      <c r="G23" s="34" t="str">
        <f t="shared" si="0"/>
        <v/>
      </c>
      <c r="H23" s="35" t="str">
        <f t="shared" si="1"/>
        <v/>
      </c>
      <c r="I23" s="27"/>
    </row>
    <row r="24" spans="1:14">
      <c r="A24" s="22"/>
      <c r="B24" s="27"/>
      <c r="C24" s="27"/>
      <c r="D24" s="27"/>
      <c r="E24" s="30"/>
      <c r="F24" s="30"/>
      <c r="G24" s="34" t="str">
        <f t="shared" si="0"/>
        <v/>
      </c>
      <c r="H24" s="35" t="str">
        <f t="shared" si="1"/>
        <v/>
      </c>
      <c r="I24" s="27"/>
    </row>
    <row r="25" spans="1:14">
      <c r="A25" s="22"/>
      <c r="B25" s="27"/>
      <c r="C25" s="27"/>
      <c r="D25" s="27"/>
      <c r="E25" s="30"/>
      <c r="F25" s="30"/>
      <c r="G25" s="34" t="str">
        <f t="shared" si="0"/>
        <v/>
      </c>
      <c r="H25" s="35" t="str">
        <f t="shared" si="1"/>
        <v/>
      </c>
      <c r="I25" s="27"/>
    </row>
    <row r="26" spans="1:14">
      <c r="A26" s="22"/>
      <c r="B26" s="27"/>
      <c r="C26" s="27"/>
      <c r="D26" s="27"/>
      <c r="E26" s="30"/>
      <c r="F26" s="30"/>
      <c r="G26" s="34" t="str">
        <f t="shared" si="0"/>
        <v/>
      </c>
      <c r="H26" s="35" t="str">
        <f t="shared" si="1"/>
        <v/>
      </c>
      <c r="I26" s="27"/>
    </row>
    <row r="27" spans="1:14">
      <c r="A27" s="22"/>
      <c r="B27" s="27"/>
      <c r="C27" s="27"/>
      <c r="D27" s="27"/>
      <c r="E27" s="30"/>
      <c r="F27" s="30"/>
      <c r="G27" s="34" t="str">
        <f t="shared" si="0"/>
        <v/>
      </c>
      <c r="H27" s="35" t="str">
        <f t="shared" si="1"/>
        <v/>
      </c>
      <c r="I27" s="27"/>
    </row>
    <row r="28" spans="1:14">
      <c r="A28" s="22"/>
      <c r="B28" s="27"/>
      <c r="C28" s="27"/>
      <c r="D28" s="27"/>
      <c r="E28" s="30"/>
      <c r="F28" s="30"/>
      <c r="G28" s="34" t="str">
        <f t="shared" si="0"/>
        <v/>
      </c>
      <c r="H28" s="35" t="str">
        <f t="shared" si="1"/>
        <v/>
      </c>
      <c r="I28" s="27"/>
    </row>
    <row r="29" spans="1:14">
      <c r="A29" s="22"/>
      <c r="B29" s="27"/>
      <c r="C29" s="27"/>
      <c r="D29" s="27"/>
      <c r="E29" s="30"/>
      <c r="F29" s="30"/>
      <c r="G29" s="34" t="str">
        <f t="shared" si="0"/>
        <v/>
      </c>
      <c r="H29" s="35" t="str">
        <f t="shared" si="1"/>
        <v/>
      </c>
      <c r="I29" s="27"/>
    </row>
    <row r="30" spans="1:14">
      <c r="A30" s="22"/>
      <c r="B30" s="27"/>
      <c r="C30" s="27"/>
      <c r="D30" s="27"/>
      <c r="E30" s="30"/>
      <c r="F30" s="30"/>
      <c r="G30" s="34" t="str">
        <f t="shared" si="0"/>
        <v/>
      </c>
      <c r="H30" s="35" t="str">
        <f t="shared" si="1"/>
        <v/>
      </c>
      <c r="I30" s="27"/>
    </row>
    <row r="31" spans="1:14">
      <c r="A31" s="22"/>
      <c r="B31" s="27"/>
      <c r="C31" s="27"/>
      <c r="D31" s="27"/>
      <c r="E31" s="30"/>
      <c r="F31" s="30"/>
      <c r="G31" s="34" t="str">
        <f t="shared" si="0"/>
        <v/>
      </c>
      <c r="H31" s="35" t="str">
        <f t="shared" si="1"/>
        <v/>
      </c>
      <c r="I31" s="27"/>
    </row>
    <row r="32" spans="1:14">
      <c r="A32" s="1" t="s">
        <v>46</v>
      </c>
      <c r="C32" t="s">
        <v>44</v>
      </c>
      <c r="E32" t="s">
        <v>45</v>
      </c>
      <c r="G32" t="s">
        <v>47</v>
      </c>
    </row>
    <row r="33" spans="1:24" s="222" customFormat="1">
      <c r="A33" s="1"/>
    </row>
    <row r="34" spans="1:24" s="69" customFormat="1" ht="14.25" thickBot="1">
      <c r="A34" s="497" t="s">
        <v>518</v>
      </c>
      <c r="B34" s="497"/>
    </row>
    <row r="35" spans="1:24" s="69" customFormat="1">
      <c r="A35" s="325" t="s">
        <v>516</v>
      </c>
      <c r="B35" s="334" t="s">
        <v>412</v>
      </c>
      <c r="C35" s="326" t="s">
        <v>519</v>
      </c>
      <c r="D35" s="326" t="s">
        <v>520</v>
      </c>
      <c r="E35" s="326" t="s">
        <v>522</v>
      </c>
      <c r="F35" s="326" t="s">
        <v>524</v>
      </c>
      <c r="G35" s="327" t="s">
        <v>525</v>
      </c>
    </row>
    <row r="36" spans="1:24" s="69" customFormat="1">
      <c r="A36" s="328"/>
      <c r="B36" s="335"/>
      <c r="C36" s="329"/>
      <c r="D36" s="329"/>
      <c r="E36" s="329"/>
      <c r="F36" s="329"/>
      <c r="G36" s="330"/>
    </row>
    <row r="37" spans="1:24" s="69" customFormat="1">
      <c r="A37" s="328"/>
      <c r="B37" s="335"/>
      <c r="C37" s="329"/>
      <c r="D37" s="329"/>
      <c r="E37" s="329"/>
      <c r="F37" s="329"/>
      <c r="G37" s="330"/>
    </row>
    <row r="38" spans="1:24" s="69" customFormat="1">
      <c r="A38" s="328"/>
      <c r="B38" s="335"/>
      <c r="C38" s="329"/>
      <c r="D38" s="329"/>
      <c r="E38" s="329"/>
      <c r="F38" s="329"/>
      <c r="G38" s="330"/>
    </row>
    <row r="39" spans="1:24" s="69" customFormat="1">
      <c r="A39" s="328"/>
      <c r="B39" s="335"/>
      <c r="C39" s="329"/>
      <c r="D39" s="329"/>
      <c r="E39" s="329"/>
      <c r="F39" s="329"/>
      <c r="G39" s="330"/>
    </row>
    <row r="40" spans="1:24" s="69" customFormat="1">
      <c r="A40" s="328"/>
      <c r="B40" s="335"/>
      <c r="C40" s="329"/>
      <c r="D40" s="329"/>
      <c r="E40" s="329"/>
      <c r="F40" s="329"/>
      <c r="G40" s="330"/>
    </row>
    <row r="41" spans="1:24" s="69" customFormat="1" ht="14.25" thickBot="1">
      <c r="A41" s="331"/>
      <c r="B41" s="336"/>
      <c r="C41" s="332"/>
      <c r="D41" s="332"/>
      <c r="E41" s="332"/>
      <c r="F41" s="332"/>
      <c r="G41" s="333"/>
    </row>
    <row r="42" spans="1:24" s="222" customFormat="1">
      <c r="A42" s="1"/>
    </row>
    <row r="43" spans="1:24" ht="14.25" thickBot="1">
      <c r="A43" s="1"/>
    </row>
    <row r="44" spans="1:24" ht="14.25" thickBot="1">
      <c r="A44" s="2" t="s">
        <v>8</v>
      </c>
      <c r="B44" s="8" t="s">
        <v>11</v>
      </c>
      <c r="C44" s="467" t="s">
        <v>12</v>
      </c>
      <c r="D44" s="468"/>
      <c r="E44" s="468"/>
      <c r="F44" s="469"/>
      <c r="G44" s="467" t="s">
        <v>13</v>
      </c>
      <c r="H44" s="468"/>
      <c r="I44" s="468"/>
      <c r="J44" s="469"/>
      <c r="K44" s="470" t="s">
        <v>14</v>
      </c>
      <c r="L44" s="471"/>
      <c r="M44" s="471"/>
      <c r="N44" s="471"/>
      <c r="O44" s="472"/>
      <c r="P44" s="470" t="s">
        <v>57</v>
      </c>
      <c r="Q44" s="471"/>
      <c r="R44" s="471"/>
      <c r="S44" s="471"/>
      <c r="T44" s="471"/>
      <c r="U44" s="472"/>
      <c r="V44" s="424" t="s">
        <v>581</v>
      </c>
      <c r="W44" s="473"/>
      <c r="X44" s="425"/>
    </row>
    <row r="45" spans="1:24" ht="24" thickBot="1">
      <c r="A45" s="6" t="s">
        <v>9</v>
      </c>
      <c r="B45" s="9" t="s">
        <v>15</v>
      </c>
      <c r="C45" s="446">
        <v>0</v>
      </c>
      <c r="D45" s="447"/>
      <c r="E45" s="447"/>
      <c r="F45" s="448"/>
      <c r="G45" s="446"/>
      <c r="H45" s="447"/>
      <c r="I45" s="447"/>
      <c r="J45" s="448"/>
      <c r="K45" s="433">
        <f>G45-C45</f>
        <v>0</v>
      </c>
      <c r="L45" s="434"/>
      <c r="M45" s="434"/>
      <c r="N45" s="434"/>
      <c r="O45" s="435"/>
      <c r="P45" s="449">
        <f>AVERAGE(K45:O47)</f>
        <v>0</v>
      </c>
      <c r="Q45" s="450"/>
      <c r="R45" s="450"/>
      <c r="S45" s="450"/>
      <c r="T45" s="450"/>
      <c r="U45" s="451"/>
      <c r="V45" s="458" t="s">
        <v>582</v>
      </c>
      <c r="W45" s="459"/>
      <c r="X45" s="460"/>
    </row>
    <row r="46" spans="1:24" ht="24" thickBot="1">
      <c r="A46" s="6" t="s">
        <v>10</v>
      </c>
      <c r="B46" s="9" t="s">
        <v>16</v>
      </c>
      <c r="C46" s="446">
        <v>0</v>
      </c>
      <c r="D46" s="447"/>
      <c r="E46" s="447"/>
      <c r="F46" s="448"/>
      <c r="G46" s="446"/>
      <c r="H46" s="447"/>
      <c r="I46" s="447"/>
      <c r="J46" s="448"/>
      <c r="K46" s="433">
        <f t="shared" ref="K46:K47" si="2">G46-C46</f>
        <v>0</v>
      </c>
      <c r="L46" s="434"/>
      <c r="M46" s="434"/>
      <c r="N46" s="434"/>
      <c r="O46" s="435"/>
      <c r="P46" s="452"/>
      <c r="Q46" s="453"/>
      <c r="R46" s="453"/>
      <c r="S46" s="453"/>
      <c r="T46" s="453"/>
      <c r="U46" s="454"/>
      <c r="V46" s="461"/>
      <c r="W46" s="462"/>
      <c r="X46" s="463"/>
    </row>
    <row r="47" spans="1:24" ht="24" thickBot="1">
      <c r="A47" s="7"/>
      <c r="B47" s="10" t="s">
        <v>17</v>
      </c>
      <c r="C47" s="474">
        <v>0</v>
      </c>
      <c r="D47" s="475"/>
      <c r="E47" s="475"/>
      <c r="F47" s="476"/>
      <c r="G47" s="477"/>
      <c r="H47" s="478"/>
      <c r="I47" s="478"/>
      <c r="J47" s="479"/>
      <c r="K47" s="433">
        <f t="shared" si="2"/>
        <v>0</v>
      </c>
      <c r="L47" s="434"/>
      <c r="M47" s="434"/>
      <c r="N47" s="434"/>
      <c r="O47" s="435"/>
      <c r="P47" s="455"/>
      <c r="Q47" s="456"/>
      <c r="R47" s="456"/>
      <c r="S47" s="456"/>
      <c r="T47" s="456"/>
      <c r="U47" s="457"/>
      <c r="V47" s="464"/>
      <c r="W47" s="465"/>
      <c r="X47" s="466"/>
    </row>
    <row r="48" spans="1:24" ht="14.25" thickTop="1">
      <c r="A48" s="6" t="s">
        <v>7</v>
      </c>
      <c r="B48" s="31" t="s">
        <v>64</v>
      </c>
      <c r="C48" s="429"/>
      <c r="D48" s="429"/>
      <c r="E48" s="429"/>
      <c r="F48" s="429"/>
      <c r="G48" s="436" t="s">
        <v>61</v>
      </c>
      <c r="H48" s="436"/>
      <c r="I48" s="436"/>
      <c r="J48" s="437"/>
      <c r="K48" s="440"/>
      <c r="L48" s="441"/>
      <c r="M48" s="441"/>
      <c r="N48" s="441"/>
      <c r="O48" s="442"/>
      <c r="P48" s="440"/>
      <c r="Q48" s="441"/>
      <c r="R48" s="441"/>
      <c r="S48" s="441"/>
      <c r="T48" s="441"/>
      <c r="U48" s="442"/>
      <c r="V48" s="440"/>
      <c r="W48" s="441"/>
      <c r="X48" s="442"/>
    </row>
    <row r="49" spans="1:24" ht="14.25" thickBot="1">
      <c r="A49" s="6" t="s">
        <v>63</v>
      </c>
      <c r="B49" s="23" t="s">
        <v>62</v>
      </c>
      <c r="C49" s="429"/>
      <c r="D49" s="429"/>
      <c r="E49" s="429"/>
      <c r="F49" s="429"/>
      <c r="G49" s="438"/>
      <c r="H49" s="438"/>
      <c r="I49" s="438"/>
      <c r="J49" s="439"/>
      <c r="K49" s="443"/>
      <c r="L49" s="444"/>
      <c r="M49" s="444"/>
      <c r="N49" s="444"/>
      <c r="O49" s="445"/>
      <c r="P49" s="443"/>
      <c r="Q49" s="444"/>
      <c r="R49" s="444"/>
      <c r="S49" s="444"/>
      <c r="T49" s="444"/>
      <c r="U49" s="445"/>
      <c r="V49" s="443"/>
      <c r="W49" s="444"/>
      <c r="X49" s="445"/>
    </row>
    <row r="50" spans="1:24" ht="27" thickBot="1">
      <c r="A50" s="17" t="s">
        <v>18</v>
      </c>
      <c r="B50" s="11" t="s">
        <v>19</v>
      </c>
      <c r="C50" s="430" t="e">
        <f>AVERAGE(C48:F49)</f>
        <v>#DIV/0!</v>
      </c>
      <c r="D50" s="431"/>
      <c r="E50" s="431"/>
      <c r="F50" s="432"/>
      <c r="G50" s="417"/>
      <c r="H50" s="418"/>
      <c r="I50" s="418"/>
      <c r="J50" s="419"/>
      <c r="K50" s="417"/>
      <c r="L50" s="418"/>
      <c r="M50" s="418"/>
      <c r="N50" s="418"/>
      <c r="O50" s="419"/>
      <c r="P50" s="417"/>
      <c r="Q50" s="418"/>
      <c r="R50" s="418"/>
      <c r="S50" s="418"/>
      <c r="T50" s="418"/>
      <c r="U50" s="419"/>
      <c r="V50" s="426"/>
      <c r="W50" s="427"/>
      <c r="X50" s="428"/>
    </row>
    <row r="51" spans="1:24" ht="14.25" thickTop="1">
      <c r="A51" s="6" t="s">
        <v>29</v>
      </c>
      <c r="B51" s="405" t="s">
        <v>31</v>
      </c>
      <c r="C51" s="407"/>
      <c r="D51" s="405" t="s">
        <v>32</v>
      </c>
      <c r="E51" s="407"/>
      <c r="F51" s="396" t="s">
        <v>34</v>
      </c>
      <c r="G51" s="397"/>
      <c r="H51" s="398"/>
      <c r="I51" s="396" t="s">
        <v>35</v>
      </c>
      <c r="J51" s="397"/>
      <c r="K51" s="398"/>
      <c r="L51" s="396" t="s">
        <v>36</v>
      </c>
      <c r="M51" s="397"/>
      <c r="N51" s="398"/>
      <c r="O51" s="405" t="s">
        <v>38</v>
      </c>
      <c r="P51" s="406"/>
      <c r="Q51" s="407"/>
      <c r="R51" s="405" t="s">
        <v>26</v>
      </c>
      <c r="S51" s="407"/>
      <c r="T51" s="383" t="s">
        <v>39</v>
      </c>
      <c r="U51" s="384"/>
      <c r="V51" s="384"/>
      <c r="W51" s="385"/>
      <c r="X51" s="4" t="s">
        <v>40</v>
      </c>
    </row>
    <row r="52" spans="1:24" ht="13.5" customHeight="1">
      <c r="A52" s="6" t="s">
        <v>30</v>
      </c>
      <c r="B52" s="408"/>
      <c r="C52" s="410"/>
      <c r="D52" s="408" t="s">
        <v>33</v>
      </c>
      <c r="E52" s="410"/>
      <c r="F52" s="399"/>
      <c r="G52" s="400"/>
      <c r="H52" s="401"/>
      <c r="I52" s="399"/>
      <c r="J52" s="400"/>
      <c r="K52" s="401"/>
      <c r="L52" s="399" t="s">
        <v>583</v>
      </c>
      <c r="M52" s="400"/>
      <c r="N52" s="401"/>
      <c r="O52" s="408"/>
      <c r="P52" s="409"/>
      <c r="Q52" s="410"/>
      <c r="R52" s="408" t="s">
        <v>6</v>
      </c>
      <c r="S52" s="410"/>
      <c r="T52" s="386"/>
      <c r="U52" s="387"/>
      <c r="V52" s="387"/>
      <c r="W52" s="388"/>
      <c r="X52" s="4" t="s">
        <v>41</v>
      </c>
    </row>
    <row r="53" spans="1:24" ht="14.25" thickBot="1">
      <c r="A53" s="6" t="s">
        <v>24</v>
      </c>
      <c r="B53" s="411"/>
      <c r="C53" s="413"/>
      <c r="D53" s="420" t="s">
        <v>584</v>
      </c>
      <c r="E53" s="421"/>
      <c r="F53" s="414"/>
      <c r="G53" s="415"/>
      <c r="H53" s="416"/>
      <c r="I53" s="414"/>
      <c r="J53" s="415"/>
      <c r="K53" s="416"/>
      <c r="L53" s="402"/>
      <c r="M53" s="403"/>
      <c r="N53" s="404"/>
      <c r="O53" s="411"/>
      <c r="P53" s="412"/>
      <c r="Q53" s="413"/>
      <c r="R53" s="402"/>
      <c r="S53" s="404"/>
      <c r="T53" s="389"/>
      <c r="U53" s="390"/>
      <c r="V53" s="390"/>
      <c r="W53" s="391"/>
      <c r="X53" s="3"/>
    </row>
    <row r="54" spans="1:24" ht="14.25" thickBot="1">
      <c r="A54" s="13"/>
      <c r="B54" s="489"/>
      <c r="C54" s="491"/>
      <c r="D54" s="534"/>
      <c r="E54" s="535"/>
      <c r="F54" s="531"/>
      <c r="G54" s="533"/>
      <c r="H54" s="532"/>
      <c r="I54" s="531"/>
      <c r="J54" s="533"/>
      <c r="K54" s="532"/>
      <c r="L54" s="531">
        <f>I54-F54</f>
        <v>0</v>
      </c>
      <c r="M54" s="533"/>
      <c r="N54" s="532"/>
      <c r="O54" s="489" t="str">
        <f>IFERROR(IF(D54&lt;100,(((10+L54)*10/$P$45-10)-((10+$C$50)*10/$P$45-10)*((100-D54)/100))*$C$7*8*1000/D54,((10+L54)*10/$P$45-10)*$C$7*8*1000/100),"")</f>
        <v/>
      </c>
      <c r="P54" s="490"/>
      <c r="Q54" s="491"/>
      <c r="R54" s="392" t="e">
        <f>AVERAGE(O54:Q55)</f>
        <v>#DIV/0!</v>
      </c>
      <c r="S54" s="393"/>
      <c r="T54" s="489"/>
      <c r="U54" s="490"/>
      <c r="V54" s="490"/>
      <c r="W54" s="491"/>
      <c r="X54" s="487"/>
    </row>
    <row r="55" spans="1:24" ht="14.25" thickBot="1">
      <c r="A55" s="14"/>
      <c r="B55" s="492"/>
      <c r="C55" s="494"/>
      <c r="D55" s="531"/>
      <c r="E55" s="532"/>
      <c r="F55" s="531"/>
      <c r="G55" s="533"/>
      <c r="H55" s="532"/>
      <c r="I55" s="531"/>
      <c r="J55" s="533"/>
      <c r="K55" s="532"/>
      <c r="L55" s="531">
        <f>I55-F55</f>
        <v>0</v>
      </c>
      <c r="M55" s="533"/>
      <c r="N55" s="532"/>
      <c r="O55" s="489" t="str">
        <f>IFERROR(IF(D55&lt;100,(((10+L55)*10/$P$45-10)-((10+$C$50)*10/$P$45-10)*((100-D55)/100))*$C$7*8*1000/D55,((10+L55)*10/$P$45-10)*$C$7*8*1000/100),"")</f>
        <v/>
      </c>
      <c r="P55" s="490"/>
      <c r="Q55" s="491"/>
      <c r="R55" s="394"/>
      <c r="S55" s="395"/>
      <c r="T55" s="492"/>
      <c r="U55" s="493"/>
      <c r="V55" s="493"/>
      <c r="W55" s="494"/>
      <c r="X55" s="488"/>
    </row>
    <row r="56" spans="1:2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9.5">
      <c r="A57" s="377" t="s">
        <v>43</v>
      </c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377"/>
      <c r="V57" s="377"/>
      <c r="W57" s="377"/>
      <c r="X57" s="377"/>
    </row>
    <row r="58" spans="1:24" ht="19.5">
      <c r="A58" s="15"/>
    </row>
    <row r="59" spans="1:24" ht="19.5">
      <c r="A59" s="15"/>
    </row>
    <row r="60" spans="1:24" ht="19.5">
      <c r="A60" s="15"/>
    </row>
    <row r="61" spans="1:24" ht="19.5">
      <c r="A61" s="15"/>
    </row>
    <row r="62" spans="1:24" ht="19.5">
      <c r="A62" s="16"/>
    </row>
    <row r="63" spans="1:24" ht="19.5">
      <c r="A63" s="16"/>
    </row>
    <row r="65" spans="1:24" ht="14.25">
      <c r="A65" s="378" t="s">
        <v>42</v>
      </c>
      <c r="B65" s="378"/>
      <c r="C65" s="378"/>
      <c r="D65" s="378"/>
      <c r="E65" s="378"/>
      <c r="F65" s="378"/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</row>
  </sheetData>
  <mergeCells count="65">
    <mergeCell ref="A34:B34"/>
    <mergeCell ref="O54:Q54"/>
    <mergeCell ref="O55:Q55"/>
    <mergeCell ref="D8:G8"/>
    <mergeCell ref="C45:F45"/>
    <mergeCell ref="G45:J45"/>
    <mergeCell ref="P45:U47"/>
    <mergeCell ref="V45:X47"/>
    <mergeCell ref="C44:F44"/>
    <mergeCell ref="G44:J44"/>
    <mergeCell ref="K44:O44"/>
    <mergeCell ref="P44:U44"/>
    <mergeCell ref="V44:X44"/>
    <mergeCell ref="C46:F46"/>
    <mergeCell ref="G46:J46"/>
    <mergeCell ref="K46:O46"/>
    <mergeCell ref="C47:F47"/>
    <mergeCell ref="G47:J47"/>
    <mergeCell ref="K47:O47"/>
    <mergeCell ref="K45:O45"/>
    <mergeCell ref="G48:J49"/>
    <mergeCell ref="K48:O49"/>
    <mergeCell ref="P48:U49"/>
    <mergeCell ref="V48:X49"/>
    <mergeCell ref="C48:D49"/>
    <mergeCell ref="E48:F49"/>
    <mergeCell ref="C50:F50"/>
    <mergeCell ref="G50:J50"/>
    <mergeCell ref="K50:O50"/>
    <mergeCell ref="P50:U50"/>
    <mergeCell ref="V50:X50"/>
    <mergeCell ref="I51:K53"/>
    <mergeCell ref="B51:C53"/>
    <mergeCell ref="D51:E51"/>
    <mergeCell ref="D52:E52"/>
    <mergeCell ref="D53:E53"/>
    <mergeCell ref="F51:H53"/>
    <mergeCell ref="T54:W55"/>
    <mergeCell ref="L51:N51"/>
    <mergeCell ref="L52:N52"/>
    <mergeCell ref="L53:N53"/>
    <mergeCell ref="O51:Q53"/>
    <mergeCell ref="R51:S51"/>
    <mergeCell ref="R52:S52"/>
    <mergeCell ref="R53:S53"/>
    <mergeCell ref="F54:H54"/>
    <mergeCell ref="I54:K54"/>
    <mergeCell ref="L54:N54"/>
    <mergeCell ref="R54:S55"/>
    <mergeCell ref="A8:C8"/>
    <mergeCell ref="H8:I8"/>
    <mergeCell ref="A57:X57"/>
    <mergeCell ref="A65:X65"/>
    <mergeCell ref="A1:I1"/>
    <mergeCell ref="A2:I2"/>
    <mergeCell ref="A3:I3"/>
    <mergeCell ref="A7:B7"/>
    <mergeCell ref="X54:X55"/>
    <mergeCell ref="D55:E55"/>
    <mergeCell ref="F55:H55"/>
    <mergeCell ref="I55:K55"/>
    <mergeCell ref="L55:N55"/>
    <mergeCell ref="T51:W53"/>
    <mergeCell ref="B54:C55"/>
    <mergeCell ref="D54:E5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23"/>
  <sheetViews>
    <sheetView workbookViewId="0">
      <selection activeCell="M34" sqref="M34"/>
    </sheetView>
  </sheetViews>
  <sheetFormatPr defaultRowHeight="13.5"/>
  <cols>
    <col min="1" max="1" width="10.25" style="69" customWidth="1"/>
    <col min="2" max="16384" width="9" style="69"/>
  </cols>
  <sheetData>
    <row r="1" spans="1:10" ht="18.75">
      <c r="A1" s="379" t="s">
        <v>0</v>
      </c>
      <c r="B1" s="379"/>
      <c r="C1" s="379"/>
      <c r="D1" s="379"/>
      <c r="E1" s="379"/>
      <c r="F1" s="379"/>
      <c r="G1" s="379"/>
      <c r="H1" s="379"/>
      <c r="I1" s="379"/>
    </row>
    <row r="2" spans="1:10" ht="20.25">
      <c r="A2" s="380" t="s">
        <v>1</v>
      </c>
      <c r="B2" s="380"/>
      <c r="C2" s="380"/>
      <c r="D2" s="380"/>
      <c r="E2" s="380"/>
      <c r="F2" s="380"/>
      <c r="G2" s="380"/>
      <c r="H2" s="380"/>
      <c r="I2" s="380"/>
    </row>
    <row r="3" spans="1:10">
      <c r="A3" s="381" t="s">
        <v>306</v>
      </c>
      <c r="B3" s="381"/>
      <c r="C3" s="381"/>
      <c r="D3" s="381"/>
      <c r="E3" s="381"/>
      <c r="F3" s="381"/>
      <c r="G3" s="381"/>
      <c r="H3" s="381"/>
      <c r="I3" s="381"/>
    </row>
    <row r="4" spans="1:10">
      <c r="A4" s="1" t="s">
        <v>307</v>
      </c>
      <c r="B4" s="79"/>
      <c r="C4" s="69" t="s">
        <v>308</v>
      </c>
      <c r="D4" s="79"/>
      <c r="E4" s="69" t="s">
        <v>309</v>
      </c>
      <c r="F4" s="79" t="s">
        <v>310</v>
      </c>
    </row>
    <row r="5" spans="1:10">
      <c r="A5" s="1" t="s">
        <v>311</v>
      </c>
      <c r="B5" s="79"/>
      <c r="C5" s="69" t="s">
        <v>312</v>
      </c>
      <c r="D5" s="79"/>
      <c r="E5" s="69" t="s">
        <v>313</v>
      </c>
      <c r="F5" s="79" t="s">
        <v>314</v>
      </c>
    </row>
    <row r="6" spans="1:10">
      <c r="A6" s="1" t="s">
        <v>315</v>
      </c>
      <c r="B6" s="79"/>
    </row>
    <row r="7" spans="1:10" ht="25.5">
      <c r="A7" s="1" t="s">
        <v>316</v>
      </c>
      <c r="B7" s="79"/>
      <c r="E7" s="69" t="s">
        <v>331</v>
      </c>
      <c r="F7" s="24" t="s">
        <v>332</v>
      </c>
    </row>
    <row r="8" spans="1:10" ht="26.25">
      <c r="A8" s="1" t="s">
        <v>317</v>
      </c>
      <c r="B8" s="24">
        <v>1</v>
      </c>
      <c r="C8" s="69" t="s">
        <v>318</v>
      </c>
      <c r="D8" s="24"/>
      <c r="E8" s="69" t="s">
        <v>319</v>
      </c>
      <c r="F8" s="24"/>
      <c r="G8" s="69" t="s">
        <v>320</v>
      </c>
      <c r="H8" s="24">
        <v>25</v>
      </c>
    </row>
    <row r="9" spans="1:10" ht="39.75" thickBot="1">
      <c r="A9" s="1" t="s">
        <v>321</v>
      </c>
      <c r="B9" s="24">
        <v>10</v>
      </c>
      <c r="C9" s="69" t="s">
        <v>322</v>
      </c>
      <c r="F9" s="69" t="s">
        <v>323</v>
      </c>
      <c r="G9" s="24"/>
    </row>
    <row r="10" spans="1:10" ht="41.25" thickBot="1">
      <c r="A10" s="153" t="s">
        <v>178</v>
      </c>
      <c r="B10" s="154" t="s">
        <v>3</v>
      </c>
      <c r="C10" s="154" t="s">
        <v>324</v>
      </c>
      <c r="D10" s="154" t="s">
        <v>325</v>
      </c>
      <c r="E10" s="152" t="s">
        <v>333</v>
      </c>
      <c r="F10" s="155" t="s">
        <v>334</v>
      </c>
      <c r="G10" s="111" t="s">
        <v>326</v>
      </c>
      <c r="H10" s="156" t="s">
        <v>335</v>
      </c>
      <c r="I10" s="157" t="s">
        <v>336</v>
      </c>
      <c r="J10" s="154" t="s">
        <v>76</v>
      </c>
    </row>
    <row r="11" spans="1:10" ht="14.25" thickBot="1">
      <c r="A11" s="151"/>
      <c r="B11" s="152"/>
      <c r="C11" s="152"/>
      <c r="D11" s="152"/>
      <c r="E11" s="152"/>
      <c r="F11" s="84"/>
      <c r="G11" s="112">
        <f>E11-2*F11</f>
        <v>0</v>
      </c>
      <c r="H11" s="112" t="e">
        <f t="shared" ref="H11:H29" si="0">G11-$F$97</f>
        <v>#DIV/0!</v>
      </c>
      <c r="I11" s="112" t="str">
        <f t="shared" ref="I11:I29" si="1">IFERROR("",(H11-$E$98)*D11/($H$98*C11))</f>
        <v/>
      </c>
      <c r="J11" s="61"/>
    </row>
    <row r="12" spans="1:10" ht="14.25" thickBot="1">
      <c r="A12" s="83"/>
      <c r="B12" s="84"/>
      <c r="C12" s="84"/>
      <c r="D12" s="84"/>
      <c r="E12" s="84"/>
      <c r="F12" s="84"/>
      <c r="G12" s="112">
        <f t="shared" ref="G12:G29" si="2">E12-2*F12</f>
        <v>0</v>
      </c>
      <c r="H12" s="112" t="e">
        <f t="shared" si="0"/>
        <v>#DIV/0!</v>
      </c>
      <c r="I12" s="112" t="str">
        <f t="shared" si="1"/>
        <v/>
      </c>
      <c r="J12" s="84"/>
    </row>
    <row r="13" spans="1:10" ht="14.25" thickBot="1">
      <c r="A13" s="83"/>
      <c r="B13" s="84"/>
      <c r="C13" s="84"/>
      <c r="D13" s="84"/>
      <c r="E13" s="84"/>
      <c r="F13" s="84"/>
      <c r="G13" s="112">
        <f t="shared" si="2"/>
        <v>0</v>
      </c>
      <c r="H13" s="112" t="e">
        <f t="shared" si="0"/>
        <v>#DIV/0!</v>
      </c>
      <c r="I13" s="112" t="str">
        <f t="shared" si="1"/>
        <v/>
      </c>
      <c r="J13" s="84"/>
    </row>
    <row r="14" spans="1:10" ht="14.25" thickBot="1">
      <c r="A14" s="83"/>
      <c r="B14" s="84"/>
      <c r="C14" s="84"/>
      <c r="D14" s="84"/>
      <c r="E14" s="84"/>
      <c r="F14" s="84"/>
      <c r="G14" s="112">
        <f t="shared" si="2"/>
        <v>0</v>
      </c>
      <c r="H14" s="112" t="e">
        <f t="shared" si="0"/>
        <v>#DIV/0!</v>
      </c>
      <c r="I14" s="112" t="str">
        <f t="shared" si="1"/>
        <v/>
      </c>
      <c r="J14" s="84"/>
    </row>
    <row r="15" spans="1:10" ht="14.25" thickBot="1">
      <c r="A15" s="83"/>
      <c r="B15" s="84"/>
      <c r="C15" s="84"/>
      <c r="D15" s="84"/>
      <c r="E15" s="84"/>
      <c r="F15" s="84"/>
      <c r="G15" s="112">
        <f t="shared" si="2"/>
        <v>0</v>
      </c>
      <c r="H15" s="112" t="e">
        <f t="shared" si="0"/>
        <v>#DIV/0!</v>
      </c>
      <c r="I15" s="112" t="str">
        <f t="shared" si="1"/>
        <v/>
      </c>
      <c r="J15" s="84"/>
    </row>
    <row r="16" spans="1:10" ht="14.25" thickBot="1">
      <c r="A16" s="83"/>
      <c r="B16" s="84"/>
      <c r="C16" s="84"/>
      <c r="D16" s="84"/>
      <c r="E16" s="84"/>
      <c r="F16" s="84"/>
      <c r="G16" s="112">
        <f t="shared" si="2"/>
        <v>0</v>
      </c>
      <c r="H16" s="112" t="e">
        <f t="shared" si="0"/>
        <v>#DIV/0!</v>
      </c>
      <c r="I16" s="112" t="str">
        <f t="shared" si="1"/>
        <v/>
      </c>
      <c r="J16" s="84"/>
    </row>
    <row r="17" spans="1:13" ht="14.25" thickBot="1">
      <c r="A17" s="83"/>
      <c r="B17" s="84"/>
      <c r="C17" s="84"/>
      <c r="D17" s="84"/>
      <c r="E17" s="84"/>
      <c r="F17" s="84"/>
      <c r="G17" s="112">
        <f t="shared" si="2"/>
        <v>0</v>
      </c>
      <c r="H17" s="112" t="e">
        <f t="shared" si="0"/>
        <v>#DIV/0!</v>
      </c>
      <c r="I17" s="112" t="str">
        <f t="shared" si="1"/>
        <v/>
      </c>
      <c r="J17" s="84"/>
      <c r="L17" s="20"/>
      <c r="M17" t="s">
        <v>88</v>
      </c>
    </row>
    <row r="18" spans="1:13" ht="14.25" thickBot="1">
      <c r="A18" s="83"/>
      <c r="B18" s="84"/>
      <c r="C18" s="84"/>
      <c r="D18" s="84"/>
      <c r="E18" s="84"/>
      <c r="F18" s="84"/>
      <c r="G18" s="112">
        <f t="shared" si="2"/>
        <v>0</v>
      </c>
      <c r="H18" s="112" t="e">
        <f t="shared" si="0"/>
        <v>#DIV/0!</v>
      </c>
      <c r="I18" s="112" t="str">
        <f t="shared" si="1"/>
        <v/>
      </c>
      <c r="J18" s="84"/>
      <c r="L18" s="24"/>
      <c r="M18" t="s">
        <v>73</v>
      </c>
    </row>
    <row r="19" spans="1:13" ht="14.25" thickBot="1">
      <c r="A19" s="83"/>
      <c r="B19" s="84"/>
      <c r="C19" s="84"/>
      <c r="D19" s="84"/>
      <c r="E19" s="84"/>
      <c r="F19" s="84"/>
      <c r="G19" s="112">
        <f t="shared" si="2"/>
        <v>0</v>
      </c>
      <c r="H19" s="112" t="e">
        <f t="shared" si="0"/>
        <v>#DIV/0!</v>
      </c>
      <c r="I19" s="112" t="str">
        <f t="shared" si="1"/>
        <v/>
      </c>
      <c r="J19" s="84"/>
      <c r="L19" s="28"/>
      <c r="M19" t="s">
        <v>74</v>
      </c>
    </row>
    <row r="20" spans="1:13" ht="14.25" thickBot="1">
      <c r="A20" s="83"/>
      <c r="B20" s="84"/>
      <c r="C20" s="84"/>
      <c r="D20" s="84"/>
      <c r="E20" s="84"/>
      <c r="F20" s="84"/>
      <c r="G20" s="112">
        <f t="shared" si="2"/>
        <v>0</v>
      </c>
      <c r="H20" s="112" t="e">
        <f t="shared" si="0"/>
        <v>#DIV/0!</v>
      </c>
      <c r="I20" s="112" t="str">
        <f t="shared" si="1"/>
        <v/>
      </c>
      <c r="J20" s="84"/>
    </row>
    <row r="21" spans="1:13" ht="14.25" thickBot="1">
      <c r="A21" s="83"/>
      <c r="B21" s="84"/>
      <c r="C21" s="84"/>
      <c r="D21" s="84"/>
      <c r="E21" s="84"/>
      <c r="F21" s="84"/>
      <c r="G21" s="112">
        <f t="shared" si="2"/>
        <v>0</v>
      </c>
      <c r="H21" s="112" t="e">
        <f t="shared" si="0"/>
        <v>#DIV/0!</v>
      </c>
      <c r="I21" s="112" t="str">
        <f t="shared" si="1"/>
        <v/>
      </c>
      <c r="J21" s="84"/>
    </row>
    <row r="22" spans="1:13" ht="14.25" thickBot="1">
      <c r="A22" s="83"/>
      <c r="B22" s="84"/>
      <c r="C22" s="84"/>
      <c r="D22" s="84"/>
      <c r="E22" s="84"/>
      <c r="F22" s="84"/>
      <c r="G22" s="112">
        <f t="shared" si="2"/>
        <v>0</v>
      </c>
      <c r="H22" s="112" t="e">
        <f t="shared" si="0"/>
        <v>#DIV/0!</v>
      </c>
      <c r="I22" s="112" t="str">
        <f t="shared" si="1"/>
        <v/>
      </c>
      <c r="J22" s="84"/>
    </row>
    <row r="23" spans="1:13" ht="14.25" thickBot="1">
      <c r="A23" s="83"/>
      <c r="B23" s="84"/>
      <c r="C23" s="84"/>
      <c r="D23" s="84"/>
      <c r="E23" s="84"/>
      <c r="F23" s="84"/>
      <c r="G23" s="112">
        <f t="shared" si="2"/>
        <v>0</v>
      </c>
      <c r="H23" s="112" t="e">
        <f t="shared" si="0"/>
        <v>#DIV/0!</v>
      </c>
      <c r="I23" s="112" t="str">
        <f t="shared" si="1"/>
        <v/>
      </c>
      <c r="J23" s="84"/>
    </row>
    <row r="24" spans="1:13" ht="14.25" thickBot="1">
      <c r="A24" s="83"/>
      <c r="B24" s="84"/>
      <c r="C24" s="84"/>
      <c r="D24" s="84"/>
      <c r="E24" s="84"/>
      <c r="F24" s="84"/>
      <c r="G24" s="112">
        <f t="shared" si="2"/>
        <v>0</v>
      </c>
      <c r="H24" s="112" t="e">
        <f t="shared" si="0"/>
        <v>#DIV/0!</v>
      </c>
      <c r="I24" s="112" t="str">
        <f t="shared" si="1"/>
        <v/>
      </c>
      <c r="J24" s="84"/>
    </row>
    <row r="25" spans="1:13" ht="14.25" thickBot="1">
      <c r="A25" s="83"/>
      <c r="B25" s="84"/>
      <c r="C25" s="84"/>
      <c r="D25" s="84"/>
      <c r="E25" s="84"/>
      <c r="F25" s="84"/>
      <c r="G25" s="112">
        <f t="shared" si="2"/>
        <v>0</v>
      </c>
      <c r="H25" s="112" t="e">
        <f t="shared" si="0"/>
        <v>#DIV/0!</v>
      </c>
      <c r="I25" s="112" t="str">
        <f t="shared" si="1"/>
        <v/>
      </c>
      <c r="J25" s="84"/>
    </row>
    <row r="26" spans="1:13" ht="14.25" thickBot="1">
      <c r="A26" s="83"/>
      <c r="B26" s="84"/>
      <c r="C26" s="84"/>
      <c r="D26" s="84"/>
      <c r="E26" s="84"/>
      <c r="F26" s="84"/>
      <c r="G26" s="112">
        <f t="shared" si="2"/>
        <v>0</v>
      </c>
      <c r="H26" s="112" t="e">
        <f t="shared" si="0"/>
        <v>#DIV/0!</v>
      </c>
      <c r="I26" s="112" t="str">
        <f t="shared" si="1"/>
        <v/>
      </c>
      <c r="J26" s="84"/>
    </row>
    <row r="27" spans="1:13" ht="14.25" thickBot="1">
      <c r="A27" s="83"/>
      <c r="B27" s="84"/>
      <c r="C27" s="84"/>
      <c r="D27" s="84"/>
      <c r="E27" s="84"/>
      <c r="F27" s="84"/>
      <c r="G27" s="112">
        <f t="shared" si="2"/>
        <v>0</v>
      </c>
      <c r="H27" s="112" t="e">
        <f t="shared" si="0"/>
        <v>#DIV/0!</v>
      </c>
      <c r="I27" s="112" t="str">
        <f t="shared" si="1"/>
        <v/>
      </c>
      <c r="J27" s="84"/>
    </row>
    <row r="28" spans="1:13" ht="14.25" thickBot="1">
      <c r="A28" s="83"/>
      <c r="B28" s="84"/>
      <c r="C28" s="84"/>
      <c r="D28" s="84"/>
      <c r="E28" s="84"/>
      <c r="F28" s="84"/>
      <c r="G28" s="112">
        <f t="shared" si="2"/>
        <v>0</v>
      </c>
      <c r="H28" s="112" t="e">
        <f t="shared" si="0"/>
        <v>#DIV/0!</v>
      </c>
      <c r="I28" s="112" t="str">
        <f t="shared" si="1"/>
        <v/>
      </c>
      <c r="J28" s="84"/>
    </row>
    <row r="29" spans="1:13" ht="14.25" thickBot="1">
      <c r="A29" s="83"/>
      <c r="B29" s="84"/>
      <c r="C29" s="84"/>
      <c r="D29" s="84"/>
      <c r="E29" s="84"/>
      <c r="F29" s="84"/>
      <c r="G29" s="112">
        <f t="shared" si="2"/>
        <v>0</v>
      </c>
      <c r="H29" s="112" t="e">
        <f t="shared" si="0"/>
        <v>#DIV/0!</v>
      </c>
      <c r="I29" s="112" t="str">
        <f t="shared" si="1"/>
        <v/>
      </c>
      <c r="J29" s="84"/>
    </row>
    <row r="30" spans="1:13">
      <c r="A30" s="1" t="s">
        <v>327</v>
      </c>
      <c r="C30" s="69" t="s">
        <v>328</v>
      </c>
      <c r="E30" s="69" t="s">
        <v>329</v>
      </c>
      <c r="G30" s="69" t="s">
        <v>330</v>
      </c>
    </row>
    <row r="33" spans="1:6" s="222" customFormat="1">
      <c r="A33" s="359" t="s">
        <v>545</v>
      </c>
    </row>
    <row r="34" spans="1:6" s="222" customFormat="1">
      <c r="A34" s="359"/>
      <c r="B34" s="222" t="s">
        <v>570</v>
      </c>
      <c r="D34" s="222" t="s">
        <v>554</v>
      </c>
      <c r="F34" s="222" t="s">
        <v>555</v>
      </c>
    </row>
    <row r="35" spans="1:6" s="222" customFormat="1" ht="25.5">
      <c r="A35" s="360" t="s">
        <v>547</v>
      </c>
      <c r="B35" s="361" t="s">
        <v>549</v>
      </c>
      <c r="C35" s="361" t="s">
        <v>550</v>
      </c>
      <c r="D35" s="361" t="s">
        <v>551</v>
      </c>
      <c r="E35" s="361" t="s">
        <v>553</v>
      </c>
    </row>
    <row r="36" spans="1:6" s="222" customFormat="1">
      <c r="A36" s="360"/>
      <c r="B36" s="361"/>
      <c r="C36" s="361"/>
      <c r="D36" s="361"/>
      <c r="E36" s="361"/>
    </row>
    <row r="37" spans="1:6" s="222" customFormat="1">
      <c r="A37" s="360"/>
      <c r="B37" s="361"/>
      <c r="C37" s="361"/>
      <c r="D37" s="361"/>
      <c r="E37" s="361"/>
    </row>
    <row r="38" spans="1:6" s="222" customFormat="1">
      <c r="A38" s="360"/>
      <c r="B38" s="361"/>
      <c r="C38" s="361"/>
      <c r="D38" s="361"/>
      <c r="E38" s="361"/>
    </row>
    <row r="39" spans="1:6" s="222" customFormat="1">
      <c r="A39" s="360"/>
      <c r="B39" s="361"/>
      <c r="C39" s="361"/>
      <c r="D39" s="361"/>
      <c r="E39" s="361"/>
    </row>
    <row r="40" spans="1:6" s="222" customFormat="1">
      <c r="A40" s="360"/>
      <c r="B40" s="361"/>
      <c r="C40" s="361"/>
      <c r="D40" s="361"/>
      <c r="E40" s="361"/>
    </row>
    <row r="41" spans="1:6" s="222" customFormat="1">
      <c r="A41" s="361"/>
      <c r="B41" s="361"/>
      <c r="C41" s="361"/>
      <c r="D41" s="361"/>
      <c r="E41" s="361"/>
    </row>
    <row r="42" spans="1:6" s="222" customFormat="1">
      <c r="A42" s="360"/>
      <c r="B42" s="361"/>
      <c r="C42" s="361"/>
      <c r="D42" s="361"/>
      <c r="E42" s="361"/>
    </row>
    <row r="43" spans="1:6" s="222" customFormat="1">
      <c r="A43" s="360"/>
      <c r="B43" s="361"/>
      <c r="C43" s="361"/>
      <c r="D43" s="361"/>
      <c r="E43" s="361"/>
    </row>
    <row r="44" spans="1:6" s="222" customFormat="1">
      <c r="A44" s="360"/>
      <c r="B44" s="361"/>
      <c r="C44" s="361"/>
      <c r="D44" s="361"/>
      <c r="E44" s="361"/>
    </row>
    <row r="45" spans="1:6" s="222" customFormat="1">
      <c r="A45" s="360"/>
      <c r="B45" s="361"/>
      <c r="C45" s="361"/>
      <c r="D45" s="361"/>
      <c r="E45" s="361"/>
    </row>
    <row r="46" spans="1:6" s="222" customFormat="1">
      <c r="A46" s="360"/>
      <c r="B46" s="361"/>
      <c r="C46" s="361"/>
      <c r="D46" s="361"/>
      <c r="E46" s="361"/>
    </row>
    <row r="47" spans="1:6" s="222" customFormat="1">
      <c r="A47" s="360"/>
      <c r="B47" s="361"/>
      <c r="C47" s="361"/>
      <c r="D47" s="361"/>
      <c r="E47" s="361"/>
    </row>
    <row r="48" spans="1:6" s="222" customFormat="1">
      <c r="A48" s="360"/>
      <c r="B48" s="361"/>
      <c r="C48" s="361"/>
      <c r="D48" s="361"/>
      <c r="E48" s="361"/>
    </row>
    <row r="49" spans="1:7" s="222" customFormat="1">
      <c r="A49" s="360"/>
      <c r="B49" s="361"/>
      <c r="C49" s="361"/>
      <c r="D49" s="361"/>
      <c r="E49" s="361"/>
    </row>
    <row r="50" spans="1:7" s="222" customFormat="1">
      <c r="A50" s="360"/>
      <c r="B50" s="361"/>
      <c r="C50" s="361"/>
      <c r="D50" s="361"/>
      <c r="E50" s="361"/>
    </row>
    <row r="51" spans="1:7" s="222" customFormat="1">
      <c r="A51" s="361"/>
      <c r="B51" s="361"/>
      <c r="C51" s="361"/>
      <c r="D51" s="361"/>
      <c r="E51" s="361"/>
    </row>
    <row r="52" spans="1:7" s="222" customFormat="1">
      <c r="A52" s="360"/>
      <c r="B52" s="361"/>
      <c r="C52" s="361"/>
      <c r="D52" s="361"/>
      <c r="E52" s="361"/>
    </row>
    <row r="53" spans="1:7" s="222" customFormat="1">
      <c r="A53" s="360"/>
      <c r="B53" s="361"/>
      <c r="C53" s="361"/>
      <c r="D53" s="361"/>
      <c r="E53" s="361"/>
    </row>
    <row r="54" spans="1:7" s="222" customFormat="1">
      <c r="A54" s="360"/>
      <c r="B54" s="361"/>
      <c r="C54" s="361"/>
      <c r="D54" s="361"/>
      <c r="E54" s="361"/>
    </row>
    <row r="55" spans="1:7" s="222" customFormat="1">
      <c r="A55" s="1"/>
    </row>
    <row r="56" spans="1:7" ht="14.25" thickBot="1">
      <c r="A56" s="497" t="s">
        <v>518</v>
      </c>
      <c r="B56" s="497"/>
    </row>
    <row r="57" spans="1:7">
      <c r="A57" s="325" t="s">
        <v>516</v>
      </c>
      <c r="B57" s="334" t="s">
        <v>463</v>
      </c>
      <c r="C57" s="326" t="s">
        <v>519</v>
      </c>
      <c r="D57" s="326" t="s">
        <v>520</v>
      </c>
      <c r="E57" s="326" t="s">
        <v>522</v>
      </c>
      <c r="F57" s="326" t="s">
        <v>524</v>
      </c>
      <c r="G57" s="327" t="s">
        <v>525</v>
      </c>
    </row>
    <row r="58" spans="1:7">
      <c r="A58" s="328"/>
      <c r="B58" s="335"/>
      <c r="C58" s="329"/>
      <c r="D58" s="329"/>
      <c r="E58" s="329"/>
      <c r="F58" s="329"/>
      <c r="G58" s="330"/>
    </row>
    <row r="59" spans="1:7">
      <c r="A59" s="328"/>
      <c r="B59" s="335"/>
      <c r="C59" s="329"/>
      <c r="D59" s="329"/>
      <c r="E59" s="329"/>
      <c r="F59" s="329"/>
      <c r="G59" s="330"/>
    </row>
    <row r="60" spans="1:7">
      <c r="A60" s="328"/>
      <c r="B60" s="335"/>
      <c r="C60" s="329"/>
      <c r="D60" s="329"/>
      <c r="E60" s="329"/>
      <c r="F60" s="329"/>
      <c r="G60" s="330"/>
    </row>
    <row r="61" spans="1:7">
      <c r="A61" s="328"/>
      <c r="B61" s="335"/>
      <c r="C61" s="329"/>
      <c r="D61" s="329"/>
      <c r="E61" s="329"/>
      <c r="F61" s="329"/>
      <c r="G61" s="330"/>
    </row>
    <row r="62" spans="1:7">
      <c r="A62" s="328"/>
      <c r="B62" s="335"/>
      <c r="C62" s="329"/>
      <c r="D62" s="329"/>
      <c r="E62" s="329"/>
      <c r="F62" s="329"/>
      <c r="G62" s="330"/>
    </row>
    <row r="63" spans="1:7" ht="14.25" thickBot="1">
      <c r="A63" s="331"/>
      <c r="B63" s="336"/>
      <c r="C63" s="332"/>
      <c r="D63" s="332"/>
      <c r="E63" s="332"/>
      <c r="F63" s="332"/>
      <c r="G63" s="333"/>
    </row>
    <row r="64" spans="1:7" s="222" customFormat="1">
      <c r="A64" s="1"/>
    </row>
    <row r="65" spans="1:12" ht="14.25" thickBot="1">
      <c r="A65" s="497" t="s">
        <v>526</v>
      </c>
      <c r="B65" s="497"/>
      <c r="C65" s="497"/>
      <c r="D65" s="323"/>
      <c r="E65" s="323"/>
      <c r="F65" s="323"/>
    </row>
    <row r="66" spans="1:12">
      <c r="A66" s="325" t="s">
        <v>66</v>
      </c>
      <c r="B66" s="326" t="s">
        <v>412</v>
      </c>
      <c r="C66" s="326" t="s">
        <v>565</v>
      </c>
      <c r="D66" s="326" t="s">
        <v>567</v>
      </c>
      <c r="E66" s="326" t="s">
        <v>557</v>
      </c>
      <c r="F66" s="326" t="s">
        <v>559</v>
      </c>
      <c r="G66" s="326" t="s">
        <v>561</v>
      </c>
      <c r="H66" s="326" t="s">
        <v>563</v>
      </c>
      <c r="I66" s="327" t="s">
        <v>532</v>
      </c>
      <c r="J66" s="327" t="s">
        <v>525</v>
      </c>
    </row>
    <row r="67" spans="1:12">
      <c r="A67" s="328"/>
      <c r="B67" s="329"/>
      <c r="C67" s="329"/>
      <c r="D67" s="329"/>
      <c r="E67" s="329"/>
      <c r="F67" s="329"/>
      <c r="G67" s="329"/>
      <c r="H67" s="329"/>
      <c r="I67" s="330"/>
      <c r="J67" s="330"/>
    </row>
    <row r="68" spans="1:12">
      <c r="A68" s="328"/>
      <c r="B68" s="329"/>
      <c r="C68" s="329"/>
      <c r="D68" s="329"/>
      <c r="E68" s="329"/>
      <c r="F68" s="329"/>
      <c r="G68" s="329"/>
      <c r="H68" s="329"/>
      <c r="I68" s="330"/>
      <c r="J68" s="330"/>
    </row>
    <row r="69" spans="1:12">
      <c r="A69" s="328"/>
      <c r="B69" s="329"/>
      <c r="C69" s="329"/>
      <c r="D69" s="329"/>
      <c r="E69" s="329"/>
      <c r="F69" s="329"/>
      <c r="G69" s="329"/>
      <c r="H69" s="329"/>
      <c r="I69" s="330"/>
      <c r="J69" s="330"/>
    </row>
    <row r="70" spans="1:12">
      <c r="A70" s="328"/>
      <c r="B70" s="329"/>
      <c r="C70" s="329"/>
      <c r="D70" s="329"/>
      <c r="E70" s="329"/>
      <c r="F70" s="329"/>
      <c r="G70" s="329"/>
      <c r="H70" s="329"/>
      <c r="I70" s="330"/>
      <c r="J70" s="330"/>
    </row>
    <row r="71" spans="1:12">
      <c r="A71" s="328"/>
      <c r="B71" s="329"/>
      <c r="C71" s="329"/>
      <c r="D71" s="329"/>
      <c r="E71" s="329"/>
      <c r="F71" s="329"/>
      <c r="G71" s="329"/>
      <c r="H71" s="329"/>
      <c r="I71" s="330"/>
      <c r="J71" s="330"/>
    </row>
    <row r="72" spans="1:12" ht="14.25" thickBot="1">
      <c r="A72" s="331"/>
      <c r="B72" s="332"/>
      <c r="C72" s="332"/>
      <c r="D72" s="332"/>
      <c r="E72" s="332"/>
      <c r="F72" s="332"/>
      <c r="G72" s="332"/>
      <c r="H72" s="332"/>
      <c r="I72" s="333"/>
      <c r="J72" s="333"/>
    </row>
    <row r="73" spans="1:12">
      <c r="A73" s="121"/>
      <c r="B73" s="121"/>
      <c r="C73" s="121"/>
      <c r="D73" s="122"/>
      <c r="E73" s="122"/>
      <c r="F73" s="122"/>
      <c r="G73" s="122"/>
    </row>
    <row r="74" spans="1:12">
      <c r="A74" s="344" t="s">
        <v>535</v>
      </c>
      <c r="B74" s="121"/>
      <c r="C74" s="121"/>
      <c r="D74" s="122"/>
      <c r="E74" s="122"/>
      <c r="F74" s="122"/>
      <c r="G74" s="122"/>
    </row>
    <row r="75" spans="1:12" ht="24">
      <c r="A75" s="345" t="s">
        <v>536</v>
      </c>
      <c r="B75" s="345" t="s">
        <v>463</v>
      </c>
      <c r="C75" s="345" t="s">
        <v>557</v>
      </c>
      <c r="D75" s="345" t="s">
        <v>559</v>
      </c>
      <c r="E75" s="345" t="s">
        <v>542</v>
      </c>
      <c r="F75" s="345" t="s">
        <v>557</v>
      </c>
      <c r="G75" s="345" t="s">
        <v>559</v>
      </c>
      <c r="H75" s="345" t="s">
        <v>543</v>
      </c>
      <c r="I75" s="345" t="s">
        <v>538</v>
      </c>
      <c r="J75" s="345" t="s">
        <v>540</v>
      </c>
      <c r="K75" s="345" t="s">
        <v>525</v>
      </c>
      <c r="L75" s="12"/>
    </row>
    <row r="76" spans="1:12">
      <c r="A76" s="346"/>
      <c r="B76" s="346"/>
      <c r="C76" s="346"/>
      <c r="D76" s="346"/>
      <c r="E76" s="346"/>
      <c r="F76" s="346"/>
      <c r="G76" s="346"/>
      <c r="H76" s="346"/>
      <c r="I76" s="347"/>
      <c r="J76" s="347"/>
      <c r="K76" s="347"/>
      <c r="L76" s="122"/>
    </row>
    <row r="77" spans="1:12">
      <c r="A77" s="348"/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12"/>
    </row>
    <row r="78" spans="1:12">
      <c r="A78" s="346"/>
      <c r="B78" s="346"/>
      <c r="C78" s="346"/>
      <c r="D78" s="346"/>
      <c r="E78" s="346"/>
      <c r="F78" s="346"/>
      <c r="G78" s="346"/>
      <c r="H78" s="346"/>
      <c r="I78" s="347"/>
      <c r="J78" s="347"/>
      <c r="K78" s="347"/>
      <c r="L78" s="122"/>
    </row>
    <row r="79" spans="1:12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12"/>
    </row>
    <row r="80" spans="1:12">
      <c r="A80" s="346"/>
      <c r="B80" s="346"/>
      <c r="C80" s="346"/>
      <c r="D80" s="346"/>
      <c r="E80" s="346"/>
      <c r="F80" s="346"/>
      <c r="G80" s="346"/>
      <c r="H80" s="346"/>
      <c r="I80" s="347"/>
      <c r="J80" s="347"/>
      <c r="K80" s="347"/>
      <c r="L80" s="122"/>
    </row>
    <row r="81" spans="1:30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12"/>
    </row>
    <row r="82" spans="1:30">
      <c r="A82" s="346"/>
      <c r="B82" s="346"/>
      <c r="C82" s="346"/>
      <c r="D82" s="346"/>
      <c r="E82" s="346"/>
      <c r="F82" s="346"/>
      <c r="G82" s="346"/>
      <c r="H82" s="346"/>
      <c r="I82" s="347"/>
      <c r="J82" s="347"/>
      <c r="K82" s="347"/>
      <c r="L82" s="122"/>
    </row>
    <row r="83" spans="1:30">
      <c r="A83" s="348"/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12"/>
    </row>
    <row r="84" spans="1:30">
      <c r="A84" s="346"/>
      <c r="B84" s="346"/>
      <c r="C84" s="346"/>
      <c r="D84" s="346"/>
      <c r="E84" s="346"/>
      <c r="F84" s="346"/>
      <c r="G84" s="346"/>
      <c r="H84" s="346"/>
      <c r="I84" s="347"/>
      <c r="J84" s="347"/>
      <c r="K84" s="347"/>
      <c r="L84" s="122"/>
    </row>
    <row r="85" spans="1:30">
      <c r="A85" s="348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12"/>
    </row>
    <row r="86" spans="1:30">
      <c r="A86" s="346"/>
      <c r="B86" s="346"/>
      <c r="C86" s="346"/>
      <c r="D86" s="346"/>
      <c r="E86" s="346"/>
      <c r="F86" s="346"/>
      <c r="G86" s="346"/>
      <c r="H86" s="346"/>
      <c r="I86" s="347"/>
      <c r="J86" s="347"/>
      <c r="K86" s="347"/>
      <c r="L86" s="122"/>
    </row>
    <row r="91" spans="1:30" ht="14.25" thickBot="1"/>
    <row r="92" spans="1:30" ht="26.25" customHeight="1" thickBot="1">
      <c r="A92" s="498" t="s">
        <v>188</v>
      </c>
      <c r="B92" s="549" t="s">
        <v>189</v>
      </c>
      <c r="C92" s="551"/>
      <c r="D92" s="355">
        <v>0</v>
      </c>
      <c r="E92" s="356">
        <v>0</v>
      </c>
      <c r="F92" s="356">
        <v>0</v>
      </c>
      <c r="G92" s="557">
        <v>0.1</v>
      </c>
      <c r="H92" s="557"/>
      <c r="I92" s="558"/>
      <c r="J92" s="559">
        <v>0.3</v>
      </c>
      <c r="K92" s="558"/>
      <c r="L92" s="559">
        <v>0.5</v>
      </c>
      <c r="M92" s="557"/>
      <c r="N92" s="558"/>
      <c r="O92" s="559">
        <v>0.7</v>
      </c>
      <c r="P92" s="558"/>
      <c r="Q92" s="559">
        <v>1</v>
      </c>
      <c r="R92" s="557"/>
      <c r="S92" s="558"/>
      <c r="T92" s="559">
        <v>3</v>
      </c>
      <c r="U92" s="557"/>
      <c r="V92" s="558"/>
      <c r="W92" s="559">
        <v>5</v>
      </c>
      <c r="X92" s="557"/>
      <c r="Y92" s="557"/>
      <c r="Z92" s="558"/>
      <c r="AA92" s="559">
        <v>7</v>
      </c>
      <c r="AB92" s="558"/>
      <c r="AC92" s="559">
        <v>10</v>
      </c>
      <c r="AD92" s="558"/>
    </row>
    <row r="93" spans="1:30" ht="32.25" customHeight="1" thickBot="1">
      <c r="A93" s="499"/>
      <c r="B93" s="549" t="s">
        <v>190</v>
      </c>
      <c r="C93" s="551"/>
      <c r="D93" s="357">
        <v>0</v>
      </c>
      <c r="E93" s="358">
        <v>0</v>
      </c>
      <c r="F93" s="358">
        <f>AVERAGE(D93:E93)</f>
        <v>0</v>
      </c>
      <c r="G93" s="557">
        <v>1</v>
      </c>
      <c r="H93" s="557"/>
      <c r="I93" s="558"/>
      <c r="J93" s="559">
        <v>3</v>
      </c>
      <c r="K93" s="558"/>
      <c r="L93" s="559">
        <v>5</v>
      </c>
      <c r="M93" s="557"/>
      <c r="N93" s="558"/>
      <c r="O93" s="559">
        <v>7</v>
      </c>
      <c r="P93" s="558"/>
      <c r="Q93" s="559">
        <v>10</v>
      </c>
      <c r="R93" s="557"/>
      <c r="S93" s="558"/>
      <c r="T93" s="559">
        <v>30</v>
      </c>
      <c r="U93" s="557"/>
      <c r="V93" s="558"/>
      <c r="W93" s="559">
        <v>50</v>
      </c>
      <c r="X93" s="557"/>
      <c r="Y93" s="557"/>
      <c r="Z93" s="558"/>
      <c r="AA93" s="559">
        <v>70</v>
      </c>
      <c r="AB93" s="558"/>
      <c r="AC93" s="559">
        <v>100</v>
      </c>
      <c r="AD93" s="558"/>
    </row>
    <row r="94" spans="1:30" ht="14.25" thickBot="1">
      <c r="A94" s="499"/>
      <c r="B94" s="560" t="s">
        <v>293</v>
      </c>
      <c r="C94" s="94" t="s">
        <v>294</v>
      </c>
      <c r="D94" s="143"/>
      <c r="E94" s="142"/>
      <c r="F94" s="142" t="e">
        <f>AVERAGE(D94:E94)</f>
        <v>#DIV/0!</v>
      </c>
      <c r="G94" s="555"/>
      <c r="H94" s="555"/>
      <c r="I94" s="548"/>
      <c r="J94" s="547"/>
      <c r="K94" s="548"/>
      <c r="L94" s="547"/>
      <c r="M94" s="555"/>
      <c r="N94" s="548"/>
      <c r="O94" s="547"/>
      <c r="P94" s="548"/>
      <c r="Q94" s="547"/>
      <c r="R94" s="555"/>
      <c r="S94" s="548"/>
      <c r="T94" s="547"/>
      <c r="U94" s="555"/>
      <c r="V94" s="548"/>
      <c r="W94" s="547"/>
      <c r="X94" s="555"/>
      <c r="Y94" s="555"/>
      <c r="Z94" s="548"/>
      <c r="AA94" s="547"/>
      <c r="AB94" s="548"/>
      <c r="AC94" s="547"/>
      <c r="AD94" s="548"/>
    </row>
    <row r="95" spans="1:30" ht="14.25" thickBot="1">
      <c r="A95" s="499"/>
      <c r="B95" s="561"/>
      <c r="C95" s="94" t="s">
        <v>295</v>
      </c>
      <c r="D95" s="143"/>
      <c r="E95" s="142"/>
      <c r="F95" s="142" t="e">
        <f t="shared" ref="F95:F97" si="3">AVERAGE(D95:E95)</f>
        <v>#DIV/0!</v>
      </c>
      <c r="G95" s="555"/>
      <c r="H95" s="555"/>
      <c r="I95" s="548"/>
      <c r="J95" s="547"/>
      <c r="K95" s="548"/>
      <c r="L95" s="547"/>
      <c r="M95" s="555"/>
      <c r="N95" s="548"/>
      <c r="O95" s="547"/>
      <c r="P95" s="548"/>
      <c r="Q95" s="547"/>
      <c r="R95" s="555"/>
      <c r="S95" s="548"/>
      <c r="T95" s="547"/>
      <c r="U95" s="555"/>
      <c r="V95" s="548"/>
      <c r="W95" s="547"/>
      <c r="X95" s="555"/>
      <c r="Y95" s="555"/>
      <c r="Z95" s="548"/>
      <c r="AA95" s="547"/>
      <c r="AB95" s="548"/>
      <c r="AC95" s="547"/>
      <c r="AD95" s="548"/>
    </row>
    <row r="96" spans="1:30" ht="27.75" thickBot="1">
      <c r="A96" s="499"/>
      <c r="B96" s="562"/>
      <c r="C96" s="97" t="s">
        <v>296</v>
      </c>
      <c r="D96" s="143">
        <f>D94-2*D95</f>
        <v>0</v>
      </c>
      <c r="E96" s="143">
        <f>E94-2*E95</f>
        <v>0</v>
      </c>
      <c r="F96" s="142">
        <f t="shared" si="3"/>
        <v>0</v>
      </c>
      <c r="G96" s="555"/>
      <c r="H96" s="555"/>
      <c r="I96" s="548"/>
      <c r="J96" s="547"/>
      <c r="K96" s="548"/>
      <c r="L96" s="547"/>
      <c r="M96" s="555"/>
      <c r="N96" s="548"/>
      <c r="O96" s="547"/>
      <c r="P96" s="548"/>
      <c r="Q96" s="547"/>
      <c r="R96" s="555"/>
      <c r="S96" s="548"/>
      <c r="T96" s="547"/>
      <c r="U96" s="555"/>
      <c r="V96" s="548"/>
      <c r="W96" s="547"/>
      <c r="X96" s="555"/>
      <c r="Y96" s="555"/>
      <c r="Z96" s="548"/>
      <c r="AA96" s="547"/>
      <c r="AB96" s="548"/>
      <c r="AC96" s="547"/>
      <c r="AD96" s="548"/>
    </row>
    <row r="97" spans="1:30" ht="14.25" thickBot="1">
      <c r="A97" s="499"/>
      <c r="B97" s="424" t="s">
        <v>193</v>
      </c>
      <c r="C97" s="473"/>
      <c r="D97" s="143"/>
      <c r="E97" s="142"/>
      <c r="F97" s="142" t="e">
        <f t="shared" si="3"/>
        <v>#DIV/0!</v>
      </c>
      <c r="G97" s="555"/>
      <c r="H97" s="555"/>
      <c r="I97" s="548"/>
      <c r="J97" s="547"/>
      <c r="K97" s="548"/>
      <c r="L97" s="547"/>
      <c r="M97" s="555"/>
      <c r="N97" s="548"/>
      <c r="O97" s="547"/>
      <c r="P97" s="548"/>
      <c r="Q97" s="547"/>
      <c r="R97" s="555"/>
      <c r="S97" s="548"/>
      <c r="T97" s="547"/>
      <c r="U97" s="555"/>
      <c r="V97" s="548"/>
      <c r="W97" s="547"/>
      <c r="X97" s="555"/>
      <c r="Y97" s="555"/>
      <c r="Z97" s="548"/>
      <c r="AA97" s="547"/>
      <c r="AB97" s="548"/>
      <c r="AC97" s="547"/>
      <c r="AD97" s="548"/>
    </row>
    <row r="98" spans="1:30" ht="14.25" thickBot="1">
      <c r="A98" s="500"/>
      <c r="B98" s="424" t="s">
        <v>194</v>
      </c>
      <c r="C98" s="425"/>
      <c r="D98" s="144" t="s">
        <v>297</v>
      </c>
      <c r="E98" s="101" t="e">
        <f>INTERCEPT($F$97:$AD$97,$F$93:$AD$93)</f>
        <v>#DIV/0!</v>
      </c>
      <c r="F98" s="145"/>
      <c r="G98" s="146" t="s">
        <v>298</v>
      </c>
      <c r="H98" s="101" t="e">
        <f>SLOPE($F$97:$AD$97,$F$93:$AD$93)</f>
        <v>#DIV/0!</v>
      </c>
      <c r="I98" s="146"/>
      <c r="J98" s="146"/>
      <c r="K98" s="146"/>
      <c r="L98" s="146"/>
      <c r="M98" s="146"/>
      <c r="N98" s="146"/>
      <c r="O98" s="146"/>
      <c r="P98" s="146"/>
      <c r="Q98" s="146"/>
      <c r="R98" s="473" t="s">
        <v>299</v>
      </c>
      <c r="S98" s="473"/>
      <c r="T98" s="101" t="e">
        <f>CORREL($F$93:$AD$93,$F$97:$AD$97)</f>
        <v>#DIV/0!</v>
      </c>
      <c r="U98" s="147"/>
      <c r="V98" s="147"/>
      <c r="W98" s="147"/>
      <c r="X98" s="148"/>
      <c r="Y98" s="547"/>
      <c r="Z98" s="555"/>
      <c r="AA98" s="555"/>
      <c r="AB98" s="555"/>
      <c r="AC98" s="548"/>
      <c r="AD98" s="149"/>
    </row>
    <row r="99" spans="1:30" ht="14.25" thickBot="1">
      <c r="A99" s="150"/>
      <c r="B99" s="424" t="s">
        <v>134</v>
      </c>
      <c r="C99" s="425"/>
      <c r="D99" s="547"/>
      <c r="E99" s="555"/>
      <c r="F99" s="555"/>
      <c r="G99" s="555"/>
      <c r="H99" s="548"/>
      <c r="I99" s="547"/>
      <c r="J99" s="555"/>
      <c r="K99" s="555"/>
      <c r="L99" s="548"/>
      <c r="M99" s="547"/>
      <c r="N99" s="555"/>
      <c r="O99" s="555"/>
      <c r="P99" s="555"/>
      <c r="Q99" s="548"/>
      <c r="R99" s="547"/>
      <c r="S99" s="555"/>
      <c r="T99" s="555"/>
      <c r="U99" s="555"/>
      <c r="V99" s="555"/>
      <c r="W99" s="548"/>
      <c r="X99" s="547"/>
      <c r="Y99" s="555"/>
      <c r="Z99" s="555"/>
      <c r="AA99" s="555"/>
      <c r="AB99" s="555"/>
      <c r="AC99" s="548"/>
      <c r="AD99" s="149"/>
    </row>
    <row r="100" spans="1:30" ht="14.25" thickBot="1">
      <c r="A100" s="70" t="s">
        <v>20</v>
      </c>
      <c r="B100" s="424" t="s">
        <v>25</v>
      </c>
      <c r="C100" s="425"/>
      <c r="D100" s="547"/>
      <c r="E100" s="548"/>
      <c r="F100" s="547"/>
      <c r="G100" s="555"/>
      <c r="H100" s="548"/>
      <c r="I100" s="547"/>
      <c r="J100" s="548"/>
      <c r="K100" s="547"/>
      <c r="L100" s="548"/>
      <c r="M100" s="547"/>
      <c r="N100" s="555"/>
      <c r="O100" s="548"/>
      <c r="P100" s="547"/>
      <c r="Q100" s="548"/>
      <c r="R100" s="547"/>
      <c r="S100" s="555"/>
      <c r="T100" s="555"/>
      <c r="U100" s="548"/>
      <c r="V100" s="547"/>
      <c r="W100" s="548"/>
      <c r="X100" s="547"/>
      <c r="Y100" s="555"/>
      <c r="Z100" s="555"/>
      <c r="AA100" s="548"/>
      <c r="AB100" s="547"/>
      <c r="AC100" s="548"/>
      <c r="AD100" s="149"/>
    </row>
    <row r="101" spans="1:30" ht="14.25" thickBot="1">
      <c r="A101" s="70" t="s">
        <v>135</v>
      </c>
      <c r="B101" s="424" t="s">
        <v>137</v>
      </c>
      <c r="C101" s="425"/>
      <c r="D101" s="547"/>
      <c r="E101" s="555"/>
      <c r="F101" s="555"/>
      <c r="G101" s="555"/>
      <c r="H101" s="548"/>
      <c r="I101" s="547"/>
      <c r="J101" s="555"/>
      <c r="K101" s="555"/>
      <c r="L101" s="548"/>
      <c r="M101" s="547"/>
      <c r="N101" s="555"/>
      <c r="O101" s="555"/>
      <c r="P101" s="555"/>
      <c r="Q101" s="548"/>
      <c r="R101" s="547"/>
      <c r="S101" s="555"/>
      <c r="T101" s="555"/>
      <c r="U101" s="555"/>
      <c r="V101" s="555"/>
      <c r="W101" s="548"/>
      <c r="X101" s="547"/>
      <c r="Y101" s="555"/>
      <c r="Z101" s="555"/>
      <c r="AA101" s="555"/>
      <c r="AB101" s="555"/>
      <c r="AC101" s="548"/>
      <c r="AD101" s="149"/>
    </row>
    <row r="102" spans="1:30" ht="14.25" thickBot="1">
      <c r="A102" s="70" t="s">
        <v>136</v>
      </c>
      <c r="B102" s="424" t="s">
        <v>27</v>
      </c>
      <c r="C102" s="425"/>
      <c r="D102" s="547"/>
      <c r="E102" s="555"/>
      <c r="F102" s="555"/>
      <c r="G102" s="555"/>
      <c r="H102" s="548"/>
      <c r="I102" s="547"/>
      <c r="J102" s="555"/>
      <c r="K102" s="555"/>
      <c r="L102" s="548"/>
      <c r="M102" s="547"/>
      <c r="N102" s="555"/>
      <c r="O102" s="555"/>
      <c r="P102" s="555"/>
      <c r="Q102" s="548"/>
      <c r="R102" s="547"/>
      <c r="S102" s="555"/>
      <c r="T102" s="555"/>
      <c r="U102" s="555"/>
      <c r="V102" s="555"/>
      <c r="W102" s="548"/>
      <c r="X102" s="547"/>
      <c r="Y102" s="555"/>
      <c r="Z102" s="555"/>
      <c r="AA102" s="555"/>
      <c r="AB102" s="555"/>
      <c r="AC102" s="548"/>
      <c r="AD102" s="149"/>
    </row>
    <row r="103" spans="1:30" ht="14.25" thickBot="1">
      <c r="A103" s="72"/>
      <c r="B103" s="424" t="s">
        <v>28</v>
      </c>
      <c r="C103" s="425"/>
      <c r="D103" s="547"/>
      <c r="E103" s="555"/>
      <c r="F103" s="555"/>
      <c r="G103" s="555"/>
      <c r="H103" s="548"/>
      <c r="I103" s="547"/>
      <c r="J103" s="555"/>
      <c r="K103" s="555"/>
      <c r="L103" s="548"/>
      <c r="M103" s="547"/>
      <c r="N103" s="555"/>
      <c r="O103" s="555"/>
      <c r="P103" s="555"/>
      <c r="Q103" s="548"/>
      <c r="R103" s="547"/>
      <c r="S103" s="555"/>
      <c r="T103" s="555"/>
      <c r="U103" s="555"/>
      <c r="V103" s="555"/>
      <c r="W103" s="548"/>
      <c r="X103" s="547"/>
      <c r="Y103" s="555"/>
      <c r="Z103" s="555"/>
      <c r="AA103" s="555"/>
      <c r="AB103" s="555"/>
      <c r="AC103" s="548"/>
      <c r="AD103" s="149"/>
    </row>
    <row r="104" spans="1:30" ht="14.25" thickBot="1">
      <c r="A104" s="498" t="s">
        <v>198</v>
      </c>
      <c r="B104" s="424" t="s">
        <v>178</v>
      </c>
      <c r="C104" s="425"/>
      <c r="D104" s="547"/>
      <c r="E104" s="555"/>
      <c r="F104" s="555"/>
      <c r="G104" s="548"/>
      <c r="H104" s="547"/>
      <c r="I104" s="555"/>
      <c r="J104" s="555"/>
      <c r="K104" s="555"/>
      <c r="L104" s="555"/>
      <c r="M104" s="548"/>
      <c r="N104" s="424" t="s">
        <v>199</v>
      </c>
      <c r="O104" s="473"/>
      <c r="P104" s="473"/>
      <c r="Q104" s="473"/>
      <c r="R104" s="473"/>
      <c r="S104" s="473"/>
      <c r="T104" s="473"/>
      <c r="U104" s="473"/>
      <c r="V104" s="473"/>
      <c r="W104" s="473"/>
      <c r="X104" s="473"/>
      <c r="Y104" s="473"/>
      <c r="Z104" s="473"/>
      <c r="AA104" s="473"/>
      <c r="AB104" s="473"/>
      <c r="AC104" s="425"/>
      <c r="AD104" s="149"/>
    </row>
    <row r="105" spans="1:30" ht="14.25" thickBot="1">
      <c r="A105" s="499"/>
      <c r="B105" s="424" t="s">
        <v>200</v>
      </c>
      <c r="C105" s="425"/>
      <c r="D105" s="547"/>
      <c r="E105" s="555"/>
      <c r="F105" s="555"/>
      <c r="G105" s="548"/>
      <c r="H105" s="547"/>
      <c r="I105" s="555"/>
      <c r="J105" s="555"/>
      <c r="K105" s="555"/>
      <c r="L105" s="555"/>
      <c r="M105" s="548"/>
      <c r="N105" s="424" t="s">
        <v>201</v>
      </c>
      <c r="O105" s="473"/>
      <c r="P105" s="473"/>
      <c r="Q105" s="473"/>
      <c r="R105" s="473"/>
      <c r="S105" s="473"/>
      <c r="T105" s="425"/>
      <c r="U105" s="547"/>
      <c r="V105" s="555"/>
      <c r="W105" s="555"/>
      <c r="X105" s="555"/>
      <c r="Y105" s="555"/>
      <c r="Z105" s="555"/>
      <c r="AA105" s="555"/>
      <c r="AB105" s="555"/>
      <c r="AC105" s="548"/>
      <c r="AD105" s="149"/>
    </row>
    <row r="106" spans="1:30" ht="18.75" customHeight="1" thickBot="1">
      <c r="A106" s="499"/>
      <c r="B106" s="424" t="s">
        <v>300</v>
      </c>
      <c r="C106" s="425"/>
      <c r="D106" s="547"/>
      <c r="E106" s="555"/>
      <c r="F106" s="555"/>
      <c r="G106" s="548"/>
      <c r="H106" s="547"/>
      <c r="I106" s="555"/>
      <c r="J106" s="555"/>
      <c r="K106" s="555"/>
      <c r="L106" s="555"/>
      <c r="M106" s="548"/>
      <c r="N106" s="424" t="s">
        <v>301</v>
      </c>
      <c r="O106" s="473"/>
      <c r="P106" s="473"/>
      <c r="Q106" s="473"/>
      <c r="R106" s="473"/>
      <c r="S106" s="473"/>
      <c r="T106" s="425"/>
      <c r="U106" s="552"/>
      <c r="V106" s="553"/>
      <c r="W106" s="553"/>
      <c r="X106" s="553"/>
      <c r="Y106" s="554"/>
      <c r="Z106" s="547"/>
      <c r="AA106" s="555"/>
      <c r="AB106" s="555"/>
      <c r="AC106" s="548"/>
      <c r="AD106" s="149"/>
    </row>
    <row r="107" spans="1:30" ht="14.25" thickBot="1">
      <c r="A107" s="499"/>
      <c r="B107" s="424" t="s">
        <v>204</v>
      </c>
      <c r="C107" s="425"/>
      <c r="D107" s="547"/>
      <c r="E107" s="555"/>
      <c r="F107" s="555"/>
      <c r="G107" s="548"/>
      <c r="H107" s="547"/>
      <c r="I107" s="555"/>
      <c r="J107" s="555"/>
      <c r="K107" s="555"/>
      <c r="L107" s="555"/>
      <c r="M107" s="548"/>
      <c r="N107" s="424" t="s">
        <v>204</v>
      </c>
      <c r="O107" s="473"/>
      <c r="P107" s="473"/>
      <c r="Q107" s="473"/>
      <c r="R107" s="473"/>
      <c r="S107" s="473"/>
      <c r="T107" s="425"/>
      <c r="U107" s="552"/>
      <c r="V107" s="553"/>
      <c r="W107" s="553"/>
      <c r="X107" s="553"/>
      <c r="Y107" s="554"/>
      <c r="Z107" s="547"/>
      <c r="AA107" s="555"/>
      <c r="AB107" s="555"/>
      <c r="AC107" s="548"/>
      <c r="AD107" s="149"/>
    </row>
    <row r="108" spans="1:30" ht="15.75" thickBot="1">
      <c r="A108" s="499"/>
      <c r="B108" s="424" t="s">
        <v>193</v>
      </c>
      <c r="C108" s="425"/>
      <c r="D108" s="547"/>
      <c r="E108" s="555"/>
      <c r="F108" s="555"/>
      <c r="G108" s="548"/>
      <c r="H108" s="547"/>
      <c r="I108" s="555"/>
      <c r="J108" s="555"/>
      <c r="K108" s="555"/>
      <c r="L108" s="555"/>
      <c r="M108" s="548"/>
      <c r="N108" s="552" t="s">
        <v>302</v>
      </c>
      <c r="O108" s="553"/>
      <c r="P108" s="553"/>
      <c r="Q108" s="553"/>
      <c r="R108" s="553"/>
      <c r="S108" s="553"/>
      <c r="T108" s="554"/>
      <c r="U108" s="563"/>
      <c r="V108" s="564"/>
      <c r="W108" s="564"/>
      <c r="X108" s="564"/>
      <c r="Y108" s="565"/>
      <c r="Z108" s="547"/>
      <c r="AA108" s="555"/>
      <c r="AB108" s="555"/>
      <c r="AC108" s="548"/>
      <c r="AD108" s="149"/>
    </row>
    <row r="109" spans="1:30" ht="32.25" customHeight="1" thickBot="1">
      <c r="A109" s="499"/>
      <c r="B109" s="424" t="s">
        <v>303</v>
      </c>
      <c r="C109" s="425"/>
      <c r="D109" s="547"/>
      <c r="E109" s="555"/>
      <c r="F109" s="555"/>
      <c r="G109" s="548"/>
      <c r="H109" s="547"/>
      <c r="I109" s="555"/>
      <c r="J109" s="555"/>
      <c r="K109" s="555"/>
      <c r="L109" s="555"/>
      <c r="M109" s="548"/>
      <c r="N109" s="424" t="s">
        <v>207</v>
      </c>
      <c r="O109" s="473"/>
      <c r="P109" s="473"/>
      <c r="Q109" s="473"/>
      <c r="R109" s="473"/>
      <c r="S109" s="473"/>
      <c r="T109" s="425"/>
      <c r="U109" s="552"/>
      <c r="V109" s="553"/>
      <c r="W109" s="553"/>
      <c r="X109" s="553"/>
      <c r="Y109" s="554"/>
      <c r="Z109" s="547"/>
      <c r="AA109" s="555"/>
      <c r="AB109" s="555"/>
      <c r="AC109" s="548"/>
      <c r="AD109" s="149"/>
    </row>
    <row r="110" spans="1:30" ht="18.75" customHeight="1" thickBot="1">
      <c r="A110" s="499"/>
      <c r="B110" s="424" t="s">
        <v>304</v>
      </c>
      <c r="C110" s="425"/>
      <c r="D110" s="547"/>
      <c r="E110" s="555"/>
      <c r="F110" s="555"/>
      <c r="G110" s="548"/>
      <c r="H110" s="547"/>
      <c r="I110" s="555"/>
      <c r="J110" s="555"/>
      <c r="K110" s="555"/>
      <c r="L110" s="555"/>
      <c r="M110" s="548"/>
      <c r="N110" s="424" t="s">
        <v>209</v>
      </c>
      <c r="O110" s="473"/>
      <c r="P110" s="473"/>
      <c r="Q110" s="473"/>
      <c r="R110" s="473"/>
      <c r="S110" s="473"/>
      <c r="T110" s="425"/>
      <c r="U110" s="552"/>
      <c r="V110" s="553"/>
      <c r="W110" s="553"/>
      <c r="X110" s="553"/>
      <c r="Y110" s="554"/>
      <c r="Z110" s="547"/>
      <c r="AA110" s="555"/>
      <c r="AB110" s="555"/>
      <c r="AC110" s="548"/>
      <c r="AD110" s="149"/>
    </row>
    <row r="111" spans="1:30" ht="14.25" thickBot="1">
      <c r="A111" s="499"/>
      <c r="B111" s="424" t="s">
        <v>305</v>
      </c>
      <c r="C111" s="425"/>
      <c r="D111" s="547"/>
      <c r="E111" s="555"/>
      <c r="F111" s="555"/>
      <c r="G111" s="548"/>
      <c r="H111" s="547"/>
      <c r="I111" s="555"/>
      <c r="J111" s="555"/>
      <c r="K111" s="555"/>
      <c r="L111" s="555"/>
      <c r="M111" s="548"/>
      <c r="N111" s="424" t="s">
        <v>157</v>
      </c>
      <c r="O111" s="473"/>
      <c r="P111" s="473"/>
      <c r="Q111" s="473"/>
      <c r="R111" s="473"/>
      <c r="S111" s="473"/>
      <c r="T111" s="425"/>
      <c r="U111" s="552"/>
      <c r="V111" s="553"/>
      <c r="W111" s="553"/>
      <c r="X111" s="553"/>
      <c r="Y111" s="554"/>
      <c r="Z111" s="547"/>
      <c r="AA111" s="555"/>
      <c r="AB111" s="555"/>
      <c r="AC111" s="548"/>
      <c r="AD111" s="149"/>
    </row>
    <row r="112" spans="1:30" ht="14.25" thickBot="1">
      <c r="A112" s="500"/>
      <c r="B112" s="424" t="s">
        <v>28</v>
      </c>
      <c r="C112" s="425"/>
      <c r="D112" s="547"/>
      <c r="E112" s="555"/>
      <c r="F112" s="555"/>
      <c r="G112" s="548"/>
      <c r="H112" s="547"/>
      <c r="I112" s="555"/>
      <c r="J112" s="555"/>
      <c r="K112" s="555"/>
      <c r="L112" s="555"/>
      <c r="M112" s="548"/>
      <c r="N112" s="424" t="s">
        <v>28</v>
      </c>
      <c r="O112" s="473"/>
      <c r="P112" s="473"/>
      <c r="Q112" s="473"/>
      <c r="R112" s="473"/>
      <c r="S112" s="473"/>
      <c r="T112" s="425"/>
      <c r="U112" s="552"/>
      <c r="V112" s="553"/>
      <c r="W112" s="553"/>
      <c r="X112" s="553"/>
      <c r="Y112" s="554"/>
      <c r="Z112" s="547"/>
      <c r="AA112" s="555"/>
      <c r="AB112" s="555"/>
      <c r="AC112" s="548"/>
      <c r="AD112" s="149"/>
    </row>
    <row r="113" spans="1:3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9.5">
      <c r="A114" s="75" t="s">
        <v>160</v>
      </c>
    </row>
    <row r="115" spans="1:30" ht="18.75">
      <c r="A115" s="76"/>
    </row>
    <row r="116" spans="1:30" ht="18.75">
      <c r="A116" s="76"/>
    </row>
    <row r="117" spans="1:30" ht="18.75">
      <c r="A117" s="77"/>
    </row>
    <row r="118" spans="1:30" ht="18.75">
      <c r="A118" s="76"/>
    </row>
    <row r="119" spans="1:30" ht="18.75">
      <c r="A119" s="76"/>
    </row>
    <row r="120" spans="1:30" ht="18.75">
      <c r="A120" s="76"/>
    </row>
    <row r="121" spans="1:30" ht="18.75">
      <c r="A121" s="77"/>
    </row>
    <row r="122" spans="1:30">
      <c r="A122" s="103"/>
    </row>
    <row r="123" spans="1:30" ht="28.5">
      <c r="A123" s="78" t="s">
        <v>161</v>
      </c>
    </row>
  </sheetData>
  <mergeCells count="154">
    <mergeCell ref="A56:B56"/>
    <mergeCell ref="A65:C65"/>
    <mergeCell ref="A1:I1"/>
    <mergeCell ref="A2:I2"/>
    <mergeCell ref="A3:I3"/>
    <mergeCell ref="B112:C112"/>
    <mergeCell ref="D112:G112"/>
    <mergeCell ref="H112:M112"/>
    <mergeCell ref="N112:T112"/>
    <mergeCell ref="B109:C109"/>
    <mergeCell ref="D109:G109"/>
    <mergeCell ref="H109:M109"/>
    <mergeCell ref="N109:T109"/>
    <mergeCell ref="B106:C106"/>
    <mergeCell ref="D106:G106"/>
    <mergeCell ref="H106:M106"/>
    <mergeCell ref="N106:T106"/>
    <mergeCell ref="P100:Q100"/>
    <mergeCell ref="R100:U100"/>
    <mergeCell ref="B99:C99"/>
    <mergeCell ref="D99:H99"/>
    <mergeCell ref="I99:L99"/>
    <mergeCell ref="M99:Q99"/>
    <mergeCell ref="R99:W99"/>
    <mergeCell ref="U112:Y112"/>
    <mergeCell ref="Z112:AC112"/>
    <mergeCell ref="A104:A112"/>
    <mergeCell ref="B104:C104"/>
    <mergeCell ref="D104:G104"/>
    <mergeCell ref="H104:M104"/>
    <mergeCell ref="N104:AC104"/>
    <mergeCell ref="B105:C105"/>
    <mergeCell ref="D105:G105"/>
    <mergeCell ref="H105:M105"/>
    <mergeCell ref="N105:T105"/>
    <mergeCell ref="U105:AC105"/>
    <mergeCell ref="B111:C111"/>
    <mergeCell ref="D111:G111"/>
    <mergeCell ref="H111:M111"/>
    <mergeCell ref="N111:T111"/>
    <mergeCell ref="U111:Y111"/>
    <mergeCell ref="Z111:AC111"/>
    <mergeCell ref="B110:C110"/>
    <mergeCell ref="D110:G110"/>
    <mergeCell ref="H110:M110"/>
    <mergeCell ref="N110:T110"/>
    <mergeCell ref="U110:Y110"/>
    <mergeCell ref="Z110:AC110"/>
    <mergeCell ref="U109:Y109"/>
    <mergeCell ref="Z109:AC109"/>
    <mergeCell ref="B108:C108"/>
    <mergeCell ref="D108:G108"/>
    <mergeCell ref="H108:M108"/>
    <mergeCell ref="N108:T108"/>
    <mergeCell ref="U108:Y108"/>
    <mergeCell ref="Z108:AC108"/>
    <mergeCell ref="B107:C107"/>
    <mergeCell ref="D107:G107"/>
    <mergeCell ref="H107:M107"/>
    <mergeCell ref="N107:T107"/>
    <mergeCell ref="U107:Y107"/>
    <mergeCell ref="Z107:AC107"/>
    <mergeCell ref="U106:Y106"/>
    <mergeCell ref="Z106:AC106"/>
    <mergeCell ref="B103:C103"/>
    <mergeCell ref="D103:H103"/>
    <mergeCell ref="I103:L103"/>
    <mergeCell ref="M103:Q103"/>
    <mergeCell ref="R103:W103"/>
    <mergeCell ref="X103:AC103"/>
    <mergeCell ref="X101:AC101"/>
    <mergeCell ref="B102:C102"/>
    <mergeCell ref="D102:H102"/>
    <mergeCell ref="I102:L102"/>
    <mergeCell ref="M102:Q102"/>
    <mergeCell ref="R102:W102"/>
    <mergeCell ref="X102:AC102"/>
    <mergeCell ref="V100:W100"/>
    <mergeCell ref="X100:AA100"/>
    <mergeCell ref="AB100:AC100"/>
    <mergeCell ref="B101:C101"/>
    <mergeCell ref="D101:H101"/>
    <mergeCell ref="I101:L101"/>
    <mergeCell ref="M101:Q101"/>
    <mergeCell ref="R101:W101"/>
    <mergeCell ref="B100:C100"/>
    <mergeCell ref="D100:E100"/>
    <mergeCell ref="F100:H100"/>
    <mergeCell ref="I100:J100"/>
    <mergeCell ref="K100:L100"/>
    <mergeCell ref="M100:O100"/>
    <mergeCell ref="X99:AC99"/>
    <mergeCell ref="W97:Z97"/>
    <mergeCell ref="AA97:AB97"/>
    <mergeCell ref="AC97:AD97"/>
    <mergeCell ref="B98:C98"/>
    <mergeCell ref="R98:S98"/>
    <mergeCell ref="Y98:AC98"/>
    <mergeCell ref="AA96:AB96"/>
    <mergeCell ref="AC96:AD96"/>
    <mergeCell ref="B97:C97"/>
    <mergeCell ref="G97:I97"/>
    <mergeCell ref="J97:K97"/>
    <mergeCell ref="L97:N97"/>
    <mergeCell ref="O97:P97"/>
    <mergeCell ref="Q97:S97"/>
    <mergeCell ref="T97:V97"/>
    <mergeCell ref="AA94:AB94"/>
    <mergeCell ref="AC94:AD94"/>
    <mergeCell ref="G95:I95"/>
    <mergeCell ref="J95:K95"/>
    <mergeCell ref="L95:N95"/>
    <mergeCell ref="O95:P95"/>
    <mergeCell ref="Q95:S95"/>
    <mergeCell ref="T95:V95"/>
    <mergeCell ref="W95:Z95"/>
    <mergeCell ref="AA95:AB95"/>
    <mergeCell ref="AC95:AD95"/>
    <mergeCell ref="AA92:AB92"/>
    <mergeCell ref="AC92:AD92"/>
    <mergeCell ref="B93:C93"/>
    <mergeCell ref="G93:I93"/>
    <mergeCell ref="J93:K93"/>
    <mergeCell ref="L93:N93"/>
    <mergeCell ref="O93:P93"/>
    <mergeCell ref="Q93:S93"/>
    <mergeCell ref="T93:V93"/>
    <mergeCell ref="W93:Z93"/>
    <mergeCell ref="AA93:AB93"/>
    <mergeCell ref="AC93:AD93"/>
    <mergeCell ref="A92:A98"/>
    <mergeCell ref="B92:C92"/>
    <mergeCell ref="G92:I92"/>
    <mergeCell ref="J92:K92"/>
    <mergeCell ref="L92:N92"/>
    <mergeCell ref="O92:P92"/>
    <mergeCell ref="Q92:S92"/>
    <mergeCell ref="T92:V92"/>
    <mergeCell ref="W92:Z92"/>
    <mergeCell ref="B94:B96"/>
    <mergeCell ref="G94:I94"/>
    <mergeCell ref="J94:K94"/>
    <mergeCell ref="L94:N94"/>
    <mergeCell ref="O94:P94"/>
    <mergeCell ref="Q94:S94"/>
    <mergeCell ref="T94:V94"/>
    <mergeCell ref="W94:Z94"/>
    <mergeCell ref="G96:I96"/>
    <mergeCell ref="J96:K96"/>
    <mergeCell ref="L96:N96"/>
    <mergeCell ref="O96:P96"/>
    <mergeCell ref="Q96:S96"/>
    <mergeCell ref="T96:V96"/>
    <mergeCell ref="W96:Z9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17"/>
  <sheetViews>
    <sheetView workbookViewId="0">
      <selection activeCell="B6" sqref="B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9" t="s">
        <v>0</v>
      </c>
      <c r="B1" s="379"/>
      <c r="C1" s="379"/>
      <c r="D1" s="379"/>
      <c r="E1" s="379"/>
      <c r="F1" s="379"/>
      <c r="G1" s="379"/>
    </row>
    <row r="2" spans="1:9" ht="20.25">
      <c r="A2" s="380" t="s">
        <v>1</v>
      </c>
      <c r="B2" s="380"/>
      <c r="C2" s="380"/>
      <c r="D2" s="380"/>
      <c r="E2" s="380"/>
      <c r="F2" s="380"/>
      <c r="G2" s="380"/>
    </row>
    <row r="3" spans="1:9">
      <c r="A3" s="381" t="s">
        <v>244</v>
      </c>
      <c r="B3" s="381"/>
      <c r="C3" s="381"/>
      <c r="D3" s="381"/>
      <c r="E3" s="381"/>
      <c r="F3" s="381"/>
      <c r="G3" s="381"/>
    </row>
    <row r="4" spans="1:9">
      <c r="A4" s="1" t="s">
        <v>166</v>
      </c>
      <c r="B4" s="20"/>
      <c r="C4" t="s">
        <v>50</v>
      </c>
      <c r="D4" s="20"/>
      <c r="F4" t="s">
        <v>48</v>
      </c>
      <c r="G4" s="20"/>
    </row>
    <row r="5" spans="1:9">
      <c r="A5" s="1" t="s">
        <v>167</v>
      </c>
      <c r="B5" s="20"/>
      <c r="C5" t="s">
        <v>51</v>
      </c>
      <c r="D5" s="20"/>
      <c r="F5" t="s">
        <v>168</v>
      </c>
      <c r="G5" s="20"/>
    </row>
    <row r="6" spans="1:9">
      <c r="A6" s="105" t="s">
        <v>169</v>
      </c>
      <c r="B6" s="20" t="s">
        <v>241</v>
      </c>
      <c r="C6" s="105"/>
      <c r="D6" s="105"/>
      <c r="E6" s="105"/>
      <c r="F6" s="105"/>
      <c r="G6" s="105"/>
    </row>
    <row r="7" spans="1:9">
      <c r="A7" s="1" t="s">
        <v>170</v>
      </c>
      <c r="B7" s="20"/>
      <c r="C7" t="s">
        <v>212</v>
      </c>
      <c r="D7" s="24">
        <v>436</v>
      </c>
      <c r="F7" t="s">
        <v>171</v>
      </c>
      <c r="G7" s="24">
        <v>3</v>
      </c>
    </row>
    <row r="8" spans="1:9">
      <c r="A8" s="1" t="s">
        <v>172</v>
      </c>
      <c r="B8" s="24"/>
      <c r="C8" t="s">
        <v>173</v>
      </c>
      <c r="D8" s="24"/>
      <c r="F8" t="s">
        <v>174</v>
      </c>
      <c r="G8" s="24" t="s">
        <v>242</v>
      </c>
      <c r="H8" t="s">
        <v>175</v>
      </c>
      <c r="I8" s="24">
        <v>10</v>
      </c>
    </row>
    <row r="9" spans="1:9" ht="14.25" thickBot="1">
      <c r="A9" s="106" t="s">
        <v>176</v>
      </c>
      <c r="B9" s="556" t="s">
        <v>243</v>
      </c>
      <c r="C9" s="556"/>
      <c r="D9" s="556"/>
      <c r="F9" t="s">
        <v>177</v>
      </c>
      <c r="G9" s="24" t="s">
        <v>240</v>
      </c>
    </row>
    <row r="10" spans="1:9" ht="13.5" customHeight="1" thickBot="1">
      <c r="A10" s="107" t="s">
        <v>178</v>
      </c>
      <c r="B10" s="108" t="s">
        <v>80</v>
      </c>
      <c r="C10" s="108" t="s">
        <v>179</v>
      </c>
      <c r="D10" s="108" t="s">
        <v>180</v>
      </c>
      <c r="E10" s="108" t="s">
        <v>181</v>
      </c>
      <c r="F10" s="56" t="s">
        <v>218</v>
      </c>
      <c r="G10" s="56" t="s">
        <v>219</v>
      </c>
      <c r="H10" s="108" t="s">
        <v>76</v>
      </c>
    </row>
    <row r="11" spans="1:9" ht="14.25" thickBot="1">
      <c r="A11" s="83"/>
      <c r="B11" s="84"/>
      <c r="C11" s="84"/>
      <c r="D11" s="84"/>
      <c r="E11" s="84"/>
      <c r="F11" s="113">
        <f>D11-E11</f>
        <v>0</v>
      </c>
      <c r="G11" s="113" t="str">
        <f>IFERROR("",(F11-$B$29)/($E$29*C11))</f>
        <v/>
      </c>
      <c r="H11" s="84"/>
    </row>
    <row r="12" spans="1:9" ht="14.25" thickBot="1">
      <c r="A12" s="83"/>
      <c r="B12" s="84"/>
      <c r="C12" s="84"/>
      <c r="D12" s="84"/>
      <c r="E12" s="84"/>
      <c r="F12" s="67">
        <f t="shared" ref="F12:F24" si="0">D12-E12</f>
        <v>0</v>
      </c>
      <c r="G12" s="113" t="str">
        <f t="shared" ref="G12:G24" si="1">IFERROR("",(F12-$B$29)/($E$29*C12))</f>
        <v/>
      </c>
      <c r="H12" s="84"/>
    </row>
    <row r="13" spans="1:9" ht="14.25" thickBot="1">
      <c r="A13" s="83"/>
      <c r="B13" s="84"/>
      <c r="C13" s="84"/>
      <c r="D13" s="84"/>
      <c r="E13" s="84"/>
      <c r="F13" s="67">
        <f t="shared" si="0"/>
        <v>0</v>
      </c>
      <c r="G13" s="113" t="str">
        <f t="shared" si="1"/>
        <v/>
      </c>
      <c r="H13" s="84"/>
    </row>
    <row r="14" spans="1:9" ht="14.25" thickBot="1">
      <c r="A14" s="83"/>
      <c r="B14" s="84"/>
      <c r="C14" s="84"/>
      <c r="D14" s="84"/>
      <c r="E14" s="84"/>
      <c r="F14" s="67">
        <f t="shared" si="0"/>
        <v>0</v>
      </c>
      <c r="G14" s="113" t="str">
        <f t="shared" si="1"/>
        <v/>
      </c>
      <c r="H14" s="84"/>
    </row>
    <row r="15" spans="1:9" ht="14.25" thickBot="1">
      <c r="A15" s="83"/>
      <c r="B15" s="84"/>
      <c r="C15" s="84"/>
      <c r="D15" s="84"/>
      <c r="E15" s="84"/>
      <c r="F15" s="67">
        <f t="shared" si="0"/>
        <v>0</v>
      </c>
      <c r="G15" s="113" t="str">
        <f t="shared" si="1"/>
        <v/>
      </c>
      <c r="H15" s="84"/>
    </row>
    <row r="16" spans="1:9" ht="14.25" thickBot="1">
      <c r="A16" s="83"/>
      <c r="B16" s="84"/>
      <c r="C16" s="84"/>
      <c r="D16" s="84"/>
      <c r="E16" s="84"/>
      <c r="F16" s="67">
        <f t="shared" si="0"/>
        <v>0</v>
      </c>
      <c r="G16" s="113" t="str">
        <f t="shared" si="1"/>
        <v/>
      </c>
      <c r="H16" s="84"/>
    </row>
    <row r="17" spans="1:11" ht="14.25" thickBot="1">
      <c r="A17" s="83"/>
      <c r="B17" s="84"/>
      <c r="C17" s="84"/>
      <c r="D17" s="84"/>
      <c r="E17" s="84"/>
      <c r="F17" s="67">
        <f t="shared" si="0"/>
        <v>0</v>
      </c>
      <c r="G17" s="113" t="str">
        <f t="shared" si="1"/>
        <v/>
      </c>
      <c r="H17" s="84"/>
      <c r="J17" s="20"/>
      <c r="K17" t="s">
        <v>88</v>
      </c>
    </row>
    <row r="18" spans="1:11" ht="14.25" thickBot="1">
      <c r="A18" s="83"/>
      <c r="B18" s="84"/>
      <c r="C18" s="84"/>
      <c r="D18" s="84"/>
      <c r="E18" s="84"/>
      <c r="F18" s="67">
        <f t="shared" si="0"/>
        <v>0</v>
      </c>
      <c r="G18" s="113" t="str">
        <f t="shared" si="1"/>
        <v/>
      </c>
      <c r="H18" s="84"/>
      <c r="J18" s="24"/>
      <c r="K18" t="s">
        <v>73</v>
      </c>
    </row>
    <row r="19" spans="1:11" ht="14.25" thickBot="1">
      <c r="A19" s="83"/>
      <c r="B19" s="84"/>
      <c r="C19" s="84"/>
      <c r="D19" s="84"/>
      <c r="E19" s="84"/>
      <c r="F19" s="67">
        <f t="shared" si="0"/>
        <v>0</v>
      </c>
      <c r="G19" s="113" t="str">
        <f t="shared" si="1"/>
        <v/>
      </c>
      <c r="H19" s="84"/>
      <c r="J19" s="28"/>
      <c r="K19" t="s">
        <v>74</v>
      </c>
    </row>
    <row r="20" spans="1:11" ht="14.25" thickBot="1">
      <c r="A20" s="83"/>
      <c r="B20" s="84"/>
      <c r="C20" s="84"/>
      <c r="D20" s="84"/>
      <c r="E20" s="84"/>
      <c r="F20" s="67">
        <f t="shared" si="0"/>
        <v>0</v>
      </c>
      <c r="G20" s="113" t="str">
        <f t="shared" si="1"/>
        <v/>
      </c>
      <c r="H20" s="84"/>
    </row>
    <row r="21" spans="1:11" ht="14.25" thickBot="1">
      <c r="A21" s="83"/>
      <c r="B21" s="84"/>
      <c r="C21" s="84"/>
      <c r="D21" s="84"/>
      <c r="E21" s="84"/>
      <c r="F21" s="67">
        <f t="shared" si="0"/>
        <v>0</v>
      </c>
      <c r="G21" s="113" t="str">
        <f t="shared" si="1"/>
        <v/>
      </c>
      <c r="H21" s="84"/>
    </row>
    <row r="22" spans="1:11" ht="14.25" thickBot="1">
      <c r="A22" s="83"/>
      <c r="B22" s="84"/>
      <c r="C22" s="84"/>
      <c r="D22" s="84"/>
      <c r="E22" s="84"/>
      <c r="F22" s="67">
        <f t="shared" si="0"/>
        <v>0</v>
      </c>
      <c r="G22" s="113" t="str">
        <f t="shared" si="1"/>
        <v/>
      </c>
      <c r="H22" s="84"/>
    </row>
    <row r="23" spans="1:11" ht="14.25" thickBot="1">
      <c r="A23" s="83"/>
      <c r="B23" s="84"/>
      <c r="C23" s="84"/>
      <c r="D23" s="84"/>
      <c r="E23" s="84"/>
      <c r="F23" s="67">
        <f t="shared" si="0"/>
        <v>0</v>
      </c>
      <c r="G23" s="113" t="str">
        <f t="shared" si="1"/>
        <v/>
      </c>
      <c r="H23" s="84"/>
    </row>
    <row r="24" spans="1:11" ht="14.25" thickBot="1">
      <c r="A24" s="83"/>
      <c r="B24" s="84"/>
      <c r="C24" s="84"/>
      <c r="D24" s="84"/>
      <c r="E24" s="84"/>
      <c r="F24" s="67">
        <f t="shared" si="0"/>
        <v>0</v>
      </c>
      <c r="G24" s="113" t="str">
        <f t="shared" si="1"/>
        <v/>
      </c>
      <c r="H24" s="84"/>
    </row>
    <row r="26" spans="1:11">
      <c r="A26" s="1" t="s">
        <v>184</v>
      </c>
      <c r="B26" t="s">
        <v>185</v>
      </c>
      <c r="D26" t="s">
        <v>186</v>
      </c>
      <c r="F26" t="s">
        <v>187</v>
      </c>
    </row>
    <row r="27" spans="1:11" s="222" customFormat="1">
      <c r="A27" s="1"/>
    </row>
    <row r="28" spans="1:11" s="222" customFormat="1">
      <c r="A28" s="359" t="s">
        <v>546</v>
      </c>
    </row>
    <row r="29" spans="1:11" s="222" customFormat="1">
      <c r="A29" s="359"/>
      <c r="B29" s="222" t="s">
        <v>570</v>
      </c>
      <c r="D29" s="222" t="s">
        <v>554</v>
      </c>
      <c r="F29" s="222" t="s">
        <v>555</v>
      </c>
    </row>
    <row r="30" spans="1:11" s="222" customFormat="1">
      <c r="A30" s="360" t="s">
        <v>547</v>
      </c>
      <c r="B30" s="361" t="s">
        <v>549</v>
      </c>
      <c r="C30" s="361" t="s">
        <v>550</v>
      </c>
      <c r="D30" s="361" t="s">
        <v>551</v>
      </c>
      <c r="E30" s="361" t="s">
        <v>553</v>
      </c>
    </row>
    <row r="31" spans="1:11" s="222" customFormat="1">
      <c r="A31" s="360"/>
      <c r="B31" s="361"/>
      <c r="C31" s="361"/>
      <c r="D31" s="361"/>
      <c r="E31" s="361"/>
    </row>
    <row r="32" spans="1:11" s="222" customFormat="1">
      <c r="A32" s="360"/>
      <c r="B32" s="361"/>
      <c r="C32" s="361"/>
      <c r="D32" s="361"/>
      <c r="E32" s="361"/>
    </row>
    <row r="33" spans="1:5" s="222" customFormat="1">
      <c r="A33" s="360"/>
      <c r="B33" s="361"/>
      <c r="C33" s="361"/>
      <c r="D33" s="361"/>
      <c r="E33" s="361"/>
    </row>
    <row r="34" spans="1:5" s="222" customFormat="1">
      <c r="A34" s="360"/>
      <c r="B34" s="361"/>
      <c r="C34" s="361"/>
      <c r="D34" s="361"/>
      <c r="E34" s="361"/>
    </row>
    <row r="35" spans="1:5" s="222" customFormat="1">
      <c r="A35" s="360"/>
      <c r="B35" s="361"/>
      <c r="C35" s="361"/>
      <c r="D35" s="361"/>
      <c r="E35" s="361"/>
    </row>
    <row r="36" spans="1:5" s="222" customFormat="1">
      <c r="A36" s="361"/>
      <c r="B36" s="361"/>
      <c r="C36" s="361"/>
      <c r="D36" s="361"/>
      <c r="E36" s="361"/>
    </row>
    <row r="37" spans="1:5" s="222" customFormat="1">
      <c r="A37" s="360"/>
      <c r="B37" s="361"/>
      <c r="C37" s="361"/>
      <c r="D37" s="361"/>
      <c r="E37" s="361"/>
    </row>
    <row r="38" spans="1:5" s="222" customFormat="1">
      <c r="A38" s="360"/>
      <c r="B38" s="361"/>
      <c r="C38" s="361"/>
      <c r="D38" s="361"/>
      <c r="E38" s="361"/>
    </row>
    <row r="39" spans="1:5" s="222" customFormat="1">
      <c r="A39" s="360"/>
      <c r="B39" s="361"/>
      <c r="C39" s="361"/>
      <c r="D39" s="361"/>
      <c r="E39" s="361"/>
    </row>
    <row r="40" spans="1:5" s="222" customFormat="1">
      <c r="A40" s="360"/>
      <c r="B40" s="361"/>
      <c r="C40" s="361"/>
      <c r="D40" s="361"/>
      <c r="E40" s="361"/>
    </row>
    <row r="41" spans="1:5" s="222" customFormat="1">
      <c r="A41" s="360"/>
      <c r="B41" s="361"/>
      <c r="C41" s="361"/>
      <c r="D41" s="361"/>
      <c r="E41" s="361"/>
    </row>
    <row r="42" spans="1:5" s="222" customFormat="1">
      <c r="A42" s="360"/>
      <c r="B42" s="361"/>
      <c r="C42" s="361"/>
      <c r="D42" s="361"/>
      <c r="E42" s="361"/>
    </row>
    <row r="43" spans="1:5" s="222" customFormat="1">
      <c r="A43" s="360"/>
      <c r="B43" s="361"/>
      <c r="C43" s="361"/>
      <c r="D43" s="361"/>
      <c r="E43" s="361"/>
    </row>
    <row r="44" spans="1:5" s="222" customFormat="1">
      <c r="A44" s="360"/>
      <c r="B44" s="361"/>
      <c r="C44" s="361"/>
      <c r="D44" s="361"/>
      <c r="E44" s="361"/>
    </row>
    <row r="45" spans="1:5" s="222" customFormat="1">
      <c r="A45" s="360"/>
      <c r="B45" s="361"/>
      <c r="C45" s="361"/>
      <c r="D45" s="361"/>
      <c r="E45" s="361"/>
    </row>
    <row r="46" spans="1:5" s="222" customFormat="1">
      <c r="A46" s="361"/>
      <c r="B46" s="361"/>
      <c r="C46" s="361"/>
      <c r="D46" s="361"/>
      <c r="E46" s="361"/>
    </row>
    <row r="47" spans="1:5" s="222" customFormat="1">
      <c r="A47" s="360"/>
      <c r="B47" s="361"/>
      <c r="C47" s="361"/>
      <c r="D47" s="361"/>
      <c r="E47" s="361"/>
    </row>
    <row r="48" spans="1:5" s="222" customFormat="1">
      <c r="A48" s="360"/>
      <c r="B48" s="361"/>
      <c r="C48" s="361"/>
      <c r="D48" s="361"/>
      <c r="E48" s="361"/>
    </row>
    <row r="49" spans="1:10" s="222" customFormat="1">
      <c r="A49" s="360"/>
      <c r="B49" s="361"/>
      <c r="C49" s="361"/>
      <c r="D49" s="361"/>
      <c r="E49" s="361"/>
    </row>
    <row r="50" spans="1:10" s="222" customFormat="1">
      <c r="A50" s="1"/>
    </row>
    <row r="51" spans="1:10" s="69" customFormat="1" ht="14.25" thickBot="1">
      <c r="A51" s="497" t="s">
        <v>518</v>
      </c>
      <c r="B51" s="497"/>
    </row>
    <row r="52" spans="1:10" s="69" customFormat="1">
      <c r="A52" s="325" t="s">
        <v>516</v>
      </c>
      <c r="B52" s="334" t="s">
        <v>534</v>
      </c>
      <c r="C52" s="326" t="s">
        <v>519</v>
      </c>
      <c r="D52" s="326" t="s">
        <v>520</v>
      </c>
      <c r="E52" s="326" t="s">
        <v>522</v>
      </c>
      <c r="F52" s="326" t="s">
        <v>524</v>
      </c>
      <c r="G52" s="327" t="s">
        <v>525</v>
      </c>
    </row>
    <row r="53" spans="1:10" s="69" customFormat="1">
      <c r="A53" s="328"/>
      <c r="B53" s="335"/>
      <c r="C53" s="329"/>
      <c r="D53" s="329"/>
      <c r="E53" s="329"/>
      <c r="F53" s="329"/>
      <c r="G53" s="330"/>
    </row>
    <row r="54" spans="1:10" s="69" customFormat="1">
      <c r="A54" s="328"/>
      <c r="B54" s="335"/>
      <c r="C54" s="329"/>
      <c r="D54" s="329"/>
      <c r="E54" s="329"/>
      <c r="F54" s="329"/>
      <c r="G54" s="330"/>
    </row>
    <row r="55" spans="1:10" s="69" customFormat="1">
      <c r="A55" s="328"/>
      <c r="B55" s="335"/>
      <c r="C55" s="329"/>
      <c r="D55" s="329"/>
      <c r="E55" s="329"/>
      <c r="F55" s="329"/>
      <c r="G55" s="330"/>
    </row>
    <row r="56" spans="1:10" s="69" customFormat="1">
      <c r="A56" s="328"/>
      <c r="B56" s="335"/>
      <c r="C56" s="329"/>
      <c r="D56" s="329"/>
      <c r="E56" s="329"/>
      <c r="F56" s="329"/>
      <c r="G56" s="330"/>
    </row>
    <row r="57" spans="1:10" s="69" customFormat="1">
      <c r="A57" s="328"/>
      <c r="B57" s="335"/>
      <c r="C57" s="329"/>
      <c r="D57" s="329"/>
      <c r="E57" s="329"/>
      <c r="F57" s="329"/>
      <c r="G57" s="330"/>
    </row>
    <row r="58" spans="1:10" s="69" customFormat="1" ht="14.25" thickBot="1">
      <c r="A58" s="331"/>
      <c r="B58" s="336"/>
      <c r="C58" s="332"/>
      <c r="D58" s="332"/>
      <c r="E58" s="332"/>
      <c r="F58" s="332"/>
      <c r="G58" s="333"/>
    </row>
    <row r="59" spans="1:10" s="222" customFormat="1">
      <c r="A59" s="1"/>
    </row>
    <row r="60" spans="1:10" s="69" customFormat="1" ht="14.25" thickBot="1">
      <c r="A60" s="497" t="s">
        <v>526</v>
      </c>
      <c r="B60" s="497"/>
      <c r="C60" s="497"/>
      <c r="D60" s="323"/>
      <c r="E60" s="323"/>
      <c r="F60" s="323"/>
    </row>
    <row r="61" spans="1:10" s="69" customFormat="1">
      <c r="A61" s="325" t="s">
        <v>527</v>
      </c>
      <c r="B61" s="326" t="s">
        <v>412</v>
      </c>
      <c r="C61" s="326" t="s">
        <v>565</v>
      </c>
      <c r="D61" s="326" t="s">
        <v>567</v>
      </c>
      <c r="E61" s="326" t="s">
        <v>557</v>
      </c>
      <c r="F61" s="326" t="s">
        <v>559</v>
      </c>
      <c r="G61" s="326" t="s">
        <v>561</v>
      </c>
      <c r="H61" s="326" t="s">
        <v>563</v>
      </c>
      <c r="I61" s="327" t="s">
        <v>532</v>
      </c>
      <c r="J61" s="327" t="s">
        <v>525</v>
      </c>
    </row>
    <row r="62" spans="1:10" s="69" customFormat="1">
      <c r="A62" s="328"/>
      <c r="B62" s="329"/>
      <c r="C62" s="329"/>
      <c r="D62" s="329"/>
      <c r="E62" s="329"/>
      <c r="F62" s="329"/>
      <c r="G62" s="329"/>
      <c r="H62" s="329"/>
      <c r="I62" s="330"/>
      <c r="J62" s="330"/>
    </row>
    <row r="63" spans="1:10" s="69" customFormat="1">
      <c r="A63" s="328"/>
      <c r="B63" s="329"/>
      <c r="C63" s="329"/>
      <c r="D63" s="329"/>
      <c r="E63" s="329"/>
      <c r="F63" s="329"/>
      <c r="G63" s="329"/>
      <c r="H63" s="329"/>
      <c r="I63" s="330"/>
      <c r="J63" s="330"/>
    </row>
    <row r="64" spans="1:10" s="69" customFormat="1">
      <c r="A64" s="328"/>
      <c r="B64" s="329"/>
      <c r="C64" s="329"/>
      <c r="D64" s="329"/>
      <c r="E64" s="329"/>
      <c r="F64" s="329"/>
      <c r="G64" s="329"/>
      <c r="H64" s="329"/>
      <c r="I64" s="330"/>
      <c r="J64" s="330"/>
    </row>
    <row r="65" spans="1:12" s="69" customFormat="1">
      <c r="A65" s="328"/>
      <c r="B65" s="329"/>
      <c r="C65" s="329"/>
      <c r="D65" s="329"/>
      <c r="E65" s="329"/>
      <c r="F65" s="329"/>
      <c r="G65" s="329"/>
      <c r="H65" s="329"/>
      <c r="I65" s="330"/>
      <c r="J65" s="330"/>
    </row>
    <row r="66" spans="1:12" s="69" customFormat="1">
      <c r="A66" s="328"/>
      <c r="B66" s="329"/>
      <c r="C66" s="329"/>
      <c r="D66" s="329"/>
      <c r="E66" s="329"/>
      <c r="F66" s="329"/>
      <c r="G66" s="329"/>
      <c r="H66" s="329"/>
      <c r="I66" s="330"/>
      <c r="J66" s="330"/>
    </row>
    <row r="67" spans="1:12" s="69" customFormat="1" ht="14.25" thickBot="1">
      <c r="A67" s="331"/>
      <c r="B67" s="332"/>
      <c r="C67" s="332"/>
      <c r="D67" s="332"/>
      <c r="E67" s="332"/>
      <c r="F67" s="332"/>
      <c r="G67" s="332"/>
      <c r="H67" s="332"/>
      <c r="I67" s="333"/>
      <c r="J67" s="333"/>
    </row>
    <row r="68" spans="1:12" s="69" customFormat="1">
      <c r="A68" s="121"/>
      <c r="B68" s="121"/>
      <c r="C68" s="121"/>
      <c r="D68" s="122"/>
      <c r="E68" s="122"/>
      <c r="F68" s="122"/>
      <c r="G68" s="122"/>
    </row>
    <row r="69" spans="1:12" s="69" customFormat="1">
      <c r="A69" s="344" t="s">
        <v>535</v>
      </c>
      <c r="B69" s="121"/>
      <c r="C69" s="121"/>
      <c r="D69" s="122"/>
      <c r="E69" s="122"/>
      <c r="F69" s="122"/>
      <c r="G69" s="122"/>
    </row>
    <row r="70" spans="1:12" s="69" customFormat="1" ht="24">
      <c r="A70" s="345" t="s">
        <v>536</v>
      </c>
      <c r="B70" s="345" t="s">
        <v>537</v>
      </c>
      <c r="C70" s="345" t="s">
        <v>557</v>
      </c>
      <c r="D70" s="345" t="s">
        <v>559</v>
      </c>
      <c r="E70" s="345" t="s">
        <v>542</v>
      </c>
      <c r="F70" s="345" t="s">
        <v>557</v>
      </c>
      <c r="G70" s="345" t="s">
        <v>559</v>
      </c>
      <c r="H70" s="345" t="s">
        <v>543</v>
      </c>
      <c r="I70" s="345" t="s">
        <v>538</v>
      </c>
      <c r="J70" s="345" t="s">
        <v>540</v>
      </c>
      <c r="K70" s="345" t="s">
        <v>541</v>
      </c>
      <c r="L70" s="12"/>
    </row>
    <row r="71" spans="1:12" s="69" customFormat="1">
      <c r="A71" s="346"/>
      <c r="B71" s="346"/>
      <c r="C71" s="346"/>
      <c r="D71" s="346"/>
      <c r="E71" s="346"/>
      <c r="F71" s="346"/>
      <c r="G71" s="346"/>
      <c r="H71" s="346"/>
      <c r="I71" s="347"/>
      <c r="J71" s="347"/>
      <c r="K71" s="347"/>
      <c r="L71" s="122"/>
    </row>
    <row r="72" spans="1:12" s="69" customFormat="1">
      <c r="A72" s="348"/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12"/>
    </row>
    <row r="73" spans="1:12" s="69" customFormat="1">
      <c r="A73" s="346"/>
      <c r="B73" s="346"/>
      <c r="C73" s="346"/>
      <c r="D73" s="346"/>
      <c r="E73" s="346"/>
      <c r="F73" s="346"/>
      <c r="G73" s="346"/>
      <c r="H73" s="346"/>
      <c r="I73" s="347"/>
      <c r="J73" s="347"/>
      <c r="K73" s="347"/>
      <c r="L73" s="122"/>
    </row>
    <row r="74" spans="1:12" s="69" customFormat="1">
      <c r="A74" s="348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12"/>
    </row>
    <row r="75" spans="1:12" s="69" customFormat="1">
      <c r="A75" s="346"/>
      <c r="B75" s="346"/>
      <c r="C75" s="346"/>
      <c r="D75" s="346"/>
      <c r="E75" s="346"/>
      <c r="F75" s="346"/>
      <c r="G75" s="346"/>
      <c r="H75" s="346"/>
      <c r="I75" s="347"/>
      <c r="J75" s="347"/>
      <c r="K75" s="347"/>
      <c r="L75" s="122"/>
    </row>
    <row r="76" spans="1:12" s="69" customFormat="1">
      <c r="A76" s="348"/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12"/>
    </row>
    <row r="77" spans="1:12" s="69" customFormat="1">
      <c r="A77" s="346"/>
      <c r="B77" s="346"/>
      <c r="C77" s="346"/>
      <c r="D77" s="346"/>
      <c r="E77" s="346"/>
      <c r="F77" s="346"/>
      <c r="G77" s="346"/>
      <c r="H77" s="346"/>
      <c r="I77" s="347"/>
      <c r="J77" s="347"/>
      <c r="K77" s="347"/>
      <c r="L77" s="122"/>
    </row>
    <row r="78" spans="1:12" s="69" customFormat="1">
      <c r="A78" s="348"/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12"/>
    </row>
    <row r="79" spans="1:12" s="69" customFormat="1">
      <c r="A79" s="346"/>
      <c r="B79" s="346"/>
      <c r="C79" s="346"/>
      <c r="D79" s="346"/>
      <c r="E79" s="346"/>
      <c r="F79" s="346"/>
      <c r="G79" s="346"/>
      <c r="H79" s="346"/>
      <c r="I79" s="347"/>
      <c r="J79" s="347"/>
      <c r="K79" s="347"/>
      <c r="L79" s="122"/>
    </row>
    <row r="80" spans="1:12" s="69" customFormat="1">
      <c r="A80" s="348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12"/>
    </row>
    <row r="81" spans="1:12" s="69" customFormat="1">
      <c r="A81" s="346"/>
      <c r="B81" s="346"/>
      <c r="C81" s="346"/>
      <c r="D81" s="346"/>
      <c r="E81" s="346"/>
      <c r="F81" s="346"/>
      <c r="G81" s="346"/>
      <c r="H81" s="346"/>
      <c r="I81" s="347"/>
      <c r="J81" s="347"/>
      <c r="K81" s="347"/>
      <c r="L81" s="122"/>
    </row>
    <row r="82" spans="1:12" s="69" customFormat="1">
      <c r="A82" s="12"/>
      <c r="B82" s="12"/>
      <c r="C82" s="12"/>
      <c r="D82" s="12"/>
      <c r="E82" s="12"/>
      <c r="F82" s="12"/>
      <c r="G82" s="12"/>
    </row>
    <row r="83" spans="1:12" ht="14.25" thickBot="1"/>
    <row r="84" spans="1:12" ht="39.75" customHeight="1" thickBot="1">
      <c r="A84" s="498" t="s">
        <v>188</v>
      </c>
      <c r="B84" s="93" t="s">
        <v>189</v>
      </c>
      <c r="C84" s="114">
        <v>0</v>
      </c>
      <c r="D84" s="109">
        <v>0</v>
      </c>
      <c r="E84" s="109">
        <v>0.5</v>
      </c>
      <c r="F84" s="109">
        <v>1.5</v>
      </c>
      <c r="G84" s="109">
        <v>3.5</v>
      </c>
      <c r="H84" s="109">
        <v>7</v>
      </c>
      <c r="I84" s="109">
        <v>10</v>
      </c>
    </row>
    <row r="85" spans="1:12" ht="19.5" thickBot="1">
      <c r="A85" s="499"/>
      <c r="B85" s="337" t="s">
        <v>548</v>
      </c>
      <c r="C85" s="115">
        <v>0</v>
      </c>
      <c r="D85" s="110">
        <v>0</v>
      </c>
      <c r="E85" s="110">
        <v>5</v>
      </c>
      <c r="F85" s="110">
        <v>15</v>
      </c>
      <c r="G85" s="110">
        <v>35</v>
      </c>
      <c r="H85" s="110">
        <v>70</v>
      </c>
      <c r="I85" s="110">
        <v>100</v>
      </c>
    </row>
    <row r="86" spans="1:12" ht="14.25" thickBot="1">
      <c r="A86" s="499"/>
      <c r="B86" s="337" t="s">
        <v>191</v>
      </c>
      <c r="C86" s="98"/>
      <c r="D86" s="98"/>
      <c r="E86" s="98"/>
      <c r="F86" s="98"/>
      <c r="G86" s="98"/>
      <c r="H86" s="98"/>
      <c r="I86" s="100"/>
    </row>
    <row r="87" spans="1:12" ht="14.25" thickBot="1">
      <c r="A87" s="499"/>
      <c r="B87" s="337" t="s">
        <v>192</v>
      </c>
      <c r="C87" s="98"/>
      <c r="D87" s="98"/>
      <c r="E87" s="98"/>
      <c r="F87" s="98"/>
      <c r="G87" s="98"/>
      <c r="H87" s="98"/>
      <c r="I87" s="100"/>
    </row>
    <row r="88" spans="1:12" ht="14.25" thickBot="1">
      <c r="A88" s="499"/>
      <c r="B88" s="337" t="s">
        <v>552</v>
      </c>
      <c r="C88" s="110">
        <f>C86-C87</f>
        <v>0</v>
      </c>
      <c r="D88" s="110">
        <f t="shared" ref="D88:H88" si="2">D86-D87</f>
        <v>0</v>
      </c>
      <c r="E88" s="110">
        <f t="shared" si="2"/>
        <v>0</v>
      </c>
      <c r="F88" s="110">
        <f t="shared" si="2"/>
        <v>0</v>
      </c>
      <c r="G88" s="110">
        <f t="shared" si="2"/>
        <v>0</v>
      </c>
      <c r="H88" s="110">
        <f t="shared" si="2"/>
        <v>0</v>
      </c>
      <c r="I88" s="109">
        <f>I86-I87</f>
        <v>0</v>
      </c>
    </row>
    <row r="89" spans="1:12" ht="14.25" thickBot="1">
      <c r="A89" s="500"/>
      <c r="B89" s="96" t="s">
        <v>194</v>
      </c>
      <c r="C89" s="98" t="s">
        <v>195</v>
      </c>
      <c r="D89" s="110">
        <f>INTERCEPT($C$88:$I$88,$C$85:$I$85)</f>
        <v>0</v>
      </c>
      <c r="E89" s="98" t="s">
        <v>196</v>
      </c>
      <c r="F89" s="110">
        <f>SLOPE($C$88:$I$88,$C$85:$I$85)</f>
        <v>0</v>
      </c>
      <c r="G89" s="98" t="s">
        <v>197</v>
      </c>
      <c r="H89" s="110" t="e">
        <f>CORREL($C$85:$I$85,$C$88:$I$88)</f>
        <v>#DIV/0!</v>
      </c>
    </row>
    <row r="90" spans="1:12" ht="14.25" thickBot="1">
      <c r="A90" s="70" t="s">
        <v>20</v>
      </c>
      <c r="B90" s="96" t="s">
        <v>134</v>
      </c>
      <c r="C90" s="547"/>
      <c r="D90" s="548"/>
      <c r="E90" s="547"/>
      <c r="F90" s="548"/>
      <c r="G90" s="547"/>
      <c r="H90" s="548"/>
      <c r="I90" s="547"/>
      <c r="J90" s="555"/>
      <c r="K90" s="548"/>
    </row>
    <row r="91" spans="1:12" ht="14.25" thickBot="1">
      <c r="A91" s="70" t="s">
        <v>135</v>
      </c>
      <c r="B91" s="96" t="s">
        <v>25</v>
      </c>
      <c r="C91" s="98"/>
      <c r="D91" s="98"/>
      <c r="E91" s="98"/>
      <c r="F91" s="98"/>
      <c r="G91" s="98"/>
      <c r="H91" s="98"/>
      <c r="I91" s="547"/>
      <c r="J91" s="548"/>
      <c r="K91" s="98"/>
    </row>
    <row r="92" spans="1:12" ht="14.25" thickBot="1">
      <c r="A92" s="70" t="s">
        <v>136</v>
      </c>
      <c r="B92" s="96" t="s">
        <v>137</v>
      </c>
      <c r="C92" s="547"/>
      <c r="D92" s="548"/>
      <c r="E92" s="547"/>
      <c r="F92" s="548"/>
      <c r="G92" s="547"/>
      <c r="H92" s="548"/>
      <c r="I92" s="547"/>
      <c r="J92" s="548"/>
      <c r="K92" s="98"/>
    </row>
    <row r="93" spans="1:12" ht="14.25" thickBot="1">
      <c r="A93" s="71"/>
      <c r="B93" s="96" t="s">
        <v>27</v>
      </c>
      <c r="C93" s="547"/>
      <c r="D93" s="548"/>
      <c r="E93" s="547"/>
      <c r="F93" s="548"/>
      <c r="G93" s="547"/>
      <c r="H93" s="548"/>
      <c r="I93" s="547"/>
      <c r="J93" s="548"/>
      <c r="K93" s="98"/>
    </row>
    <row r="94" spans="1:12" ht="14.25" thickBot="1">
      <c r="A94" s="72"/>
      <c r="B94" s="96" t="s">
        <v>28</v>
      </c>
      <c r="C94" s="547"/>
      <c r="D94" s="548"/>
      <c r="E94" s="547"/>
      <c r="F94" s="548"/>
      <c r="G94" s="547"/>
      <c r="H94" s="548"/>
      <c r="I94" s="547"/>
      <c r="J94" s="548"/>
      <c r="K94" s="98"/>
    </row>
    <row r="95" spans="1:12" ht="14.25" thickBot="1">
      <c r="A95" s="498" t="s">
        <v>198</v>
      </c>
      <c r="B95" s="96" t="s">
        <v>178</v>
      </c>
      <c r="C95" s="547"/>
      <c r="D95" s="548"/>
      <c r="E95" s="547"/>
      <c r="F95" s="548"/>
      <c r="G95" s="424" t="s">
        <v>199</v>
      </c>
      <c r="H95" s="473"/>
      <c r="I95" s="473"/>
      <c r="J95" s="473"/>
      <c r="K95" s="425"/>
    </row>
    <row r="96" spans="1:12" ht="14.25" thickBot="1">
      <c r="A96" s="499"/>
      <c r="B96" s="337" t="s">
        <v>564</v>
      </c>
      <c r="C96" s="547"/>
      <c r="D96" s="548"/>
      <c r="E96" s="547"/>
      <c r="F96" s="548"/>
      <c r="G96" s="549" t="s">
        <v>201</v>
      </c>
      <c r="H96" s="550"/>
      <c r="I96" s="551"/>
      <c r="J96" s="547"/>
      <c r="K96" s="548"/>
    </row>
    <row r="97" spans="1:11" ht="14.25" thickBot="1">
      <c r="A97" s="499"/>
      <c r="B97" s="337" t="s">
        <v>566</v>
      </c>
      <c r="C97" s="547"/>
      <c r="D97" s="548"/>
      <c r="E97" s="547"/>
      <c r="F97" s="548"/>
      <c r="G97" s="549" t="s">
        <v>568</v>
      </c>
      <c r="H97" s="550"/>
      <c r="I97" s="551"/>
      <c r="J97" s="98"/>
      <c r="K97" s="98"/>
    </row>
    <row r="98" spans="1:11" ht="14.25" thickBot="1">
      <c r="A98" s="499"/>
      <c r="B98" s="337" t="s">
        <v>556</v>
      </c>
      <c r="C98" s="547"/>
      <c r="D98" s="548"/>
      <c r="E98" s="547"/>
      <c r="F98" s="548"/>
      <c r="G98" s="424" t="s">
        <v>569</v>
      </c>
      <c r="H98" s="473"/>
      <c r="I98" s="425"/>
      <c r="J98" s="98"/>
      <c r="K98" s="98"/>
    </row>
    <row r="99" spans="1:11" ht="15.75" thickBot="1">
      <c r="A99" s="499"/>
      <c r="B99" s="338" t="s">
        <v>558</v>
      </c>
      <c r="C99" s="547"/>
      <c r="D99" s="548"/>
      <c r="E99" s="547"/>
      <c r="F99" s="548"/>
      <c r="G99" s="552" t="s">
        <v>558</v>
      </c>
      <c r="H99" s="553"/>
      <c r="I99" s="554"/>
      <c r="J99" s="98"/>
      <c r="K99" s="98"/>
    </row>
    <row r="100" spans="1:11" ht="15.75" thickBot="1">
      <c r="A100" s="499"/>
      <c r="B100" s="337" t="s">
        <v>560</v>
      </c>
      <c r="C100" s="547"/>
      <c r="D100" s="548"/>
      <c r="E100" s="547"/>
      <c r="F100" s="548"/>
      <c r="G100" s="549" t="s">
        <v>207</v>
      </c>
      <c r="H100" s="550"/>
      <c r="I100" s="551"/>
      <c r="J100" s="102"/>
      <c r="K100" s="98"/>
    </row>
    <row r="101" spans="1:11" ht="14.25" thickBot="1">
      <c r="A101" s="499"/>
      <c r="B101" s="337" t="s">
        <v>562</v>
      </c>
      <c r="C101" s="547"/>
      <c r="D101" s="548"/>
      <c r="E101" s="547"/>
      <c r="F101" s="548"/>
      <c r="G101" s="549" t="s">
        <v>209</v>
      </c>
      <c r="H101" s="550"/>
      <c r="I101" s="551"/>
      <c r="J101" s="98"/>
      <c r="K101" s="98"/>
    </row>
    <row r="102" spans="1:11" ht="14.25" thickBot="1">
      <c r="A102" s="499"/>
      <c r="B102" s="96" t="s">
        <v>210</v>
      </c>
      <c r="C102" s="547"/>
      <c r="D102" s="548"/>
      <c r="E102" s="547"/>
      <c r="F102" s="548"/>
      <c r="G102" s="549" t="s">
        <v>157</v>
      </c>
      <c r="H102" s="550"/>
      <c r="I102" s="551"/>
      <c r="J102" s="98"/>
      <c r="K102" s="98"/>
    </row>
    <row r="103" spans="1:11" ht="14.25" thickBot="1">
      <c r="A103" s="500"/>
      <c r="B103" s="96" t="s">
        <v>28</v>
      </c>
      <c r="C103" s="547"/>
      <c r="D103" s="548"/>
      <c r="E103" s="547"/>
      <c r="F103" s="548"/>
      <c r="G103" s="549" t="s">
        <v>28</v>
      </c>
      <c r="H103" s="550"/>
      <c r="I103" s="551"/>
      <c r="J103" s="98"/>
      <c r="K103" s="98"/>
    </row>
    <row r="104" spans="1:11" ht="19.5">
      <c r="A104" s="545" t="s">
        <v>160</v>
      </c>
      <c r="B104" s="545"/>
      <c r="C104" s="545"/>
      <c r="D104" s="545"/>
      <c r="E104" s="545"/>
      <c r="F104" s="545"/>
      <c r="G104" s="545"/>
      <c r="H104" s="545"/>
      <c r="I104" s="545"/>
      <c r="J104" s="545"/>
      <c r="K104" s="545"/>
    </row>
    <row r="105" spans="1:11" ht="18.75">
      <c r="A105" s="76"/>
    </row>
    <row r="106" spans="1:11" ht="18.75">
      <c r="A106" s="76"/>
    </row>
    <row r="107" spans="1:11" ht="18.75">
      <c r="A107" s="76"/>
    </row>
    <row r="108" spans="1:11" ht="18.75">
      <c r="A108" s="76"/>
    </row>
    <row r="109" spans="1:11" ht="18.75">
      <c r="A109" s="77"/>
    </row>
    <row r="110" spans="1:11" ht="18.75">
      <c r="A110" s="77"/>
    </row>
    <row r="111" spans="1:11" ht="18.75">
      <c r="A111" s="77"/>
    </row>
    <row r="112" spans="1:11" ht="18.75">
      <c r="A112" s="77"/>
    </row>
    <row r="113" spans="1:1" ht="18.75">
      <c r="A113" s="77"/>
    </row>
    <row r="114" spans="1:1" ht="18.75">
      <c r="A114" s="77"/>
    </row>
    <row r="115" spans="1:1" ht="18.75">
      <c r="A115" s="77"/>
    </row>
    <row r="116" spans="1:1">
      <c r="A116" s="103"/>
    </row>
    <row r="117" spans="1:1" ht="14.25">
      <c r="A117" s="78" t="s">
        <v>211</v>
      </c>
    </row>
  </sheetData>
  <mergeCells count="54">
    <mergeCell ref="A104:K104"/>
    <mergeCell ref="C102:D102"/>
    <mergeCell ref="E102:F102"/>
    <mergeCell ref="G102:I102"/>
    <mergeCell ref="C103:D103"/>
    <mergeCell ref="E103:F103"/>
    <mergeCell ref="G103:I103"/>
    <mergeCell ref="A95:A103"/>
    <mergeCell ref="C95:D95"/>
    <mergeCell ref="E95:F95"/>
    <mergeCell ref="G95:K95"/>
    <mergeCell ref="C96:D96"/>
    <mergeCell ref="E96:F96"/>
    <mergeCell ref="G96:I96"/>
    <mergeCell ref="J96:K96"/>
    <mergeCell ref="C100:D100"/>
    <mergeCell ref="E100:F100"/>
    <mergeCell ref="G100:I100"/>
    <mergeCell ref="C101:D101"/>
    <mergeCell ref="E101:F101"/>
    <mergeCell ref="G101:I101"/>
    <mergeCell ref="G97:I97"/>
    <mergeCell ref="C98:D98"/>
    <mergeCell ref="E98:F98"/>
    <mergeCell ref="G98:I98"/>
    <mergeCell ref="C99:D99"/>
    <mergeCell ref="E99:F99"/>
    <mergeCell ref="G99:I99"/>
    <mergeCell ref="C97:D97"/>
    <mergeCell ref="E97:F97"/>
    <mergeCell ref="C93:D93"/>
    <mergeCell ref="E93:F93"/>
    <mergeCell ref="G93:H93"/>
    <mergeCell ref="I93:J93"/>
    <mergeCell ref="C94:D94"/>
    <mergeCell ref="E94:F94"/>
    <mergeCell ref="G94:H94"/>
    <mergeCell ref="I94:J94"/>
    <mergeCell ref="I90:K90"/>
    <mergeCell ref="I91:J91"/>
    <mergeCell ref="C92:D92"/>
    <mergeCell ref="E92:F92"/>
    <mergeCell ref="G92:H92"/>
    <mergeCell ref="I92:J92"/>
    <mergeCell ref="C90:D90"/>
    <mergeCell ref="E90:F90"/>
    <mergeCell ref="G90:H90"/>
    <mergeCell ref="A1:G1"/>
    <mergeCell ref="A2:G2"/>
    <mergeCell ref="A3:G3"/>
    <mergeCell ref="B9:D9"/>
    <mergeCell ref="A84:A89"/>
    <mergeCell ref="A51:B51"/>
    <mergeCell ref="A60:C60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K61"/>
  <sheetViews>
    <sheetView workbookViewId="0">
      <selection sqref="A1:G1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9" t="s">
        <v>0</v>
      </c>
      <c r="B1" s="379"/>
      <c r="C1" s="379"/>
      <c r="D1" s="379"/>
      <c r="E1" s="379"/>
      <c r="F1" s="379"/>
      <c r="G1" s="379"/>
    </row>
    <row r="2" spans="1:9" ht="20.25">
      <c r="A2" s="380" t="s">
        <v>1</v>
      </c>
      <c r="B2" s="380"/>
      <c r="C2" s="380"/>
      <c r="D2" s="380"/>
      <c r="E2" s="380"/>
      <c r="F2" s="380"/>
      <c r="G2" s="380"/>
    </row>
    <row r="3" spans="1:9">
      <c r="A3" s="381" t="s">
        <v>249</v>
      </c>
      <c r="B3" s="381"/>
      <c r="C3" s="381"/>
      <c r="D3" s="381"/>
      <c r="E3" s="381"/>
      <c r="F3" s="381"/>
      <c r="G3" s="381"/>
    </row>
    <row r="4" spans="1:9">
      <c r="A4" s="1" t="s">
        <v>166</v>
      </c>
      <c r="B4" s="20"/>
      <c r="C4" t="s">
        <v>50</v>
      </c>
      <c r="D4" s="20"/>
      <c r="F4" t="s">
        <v>48</v>
      </c>
      <c r="G4" s="20"/>
    </row>
    <row r="5" spans="1:9">
      <c r="A5" s="1" t="s">
        <v>167</v>
      </c>
      <c r="B5" s="20"/>
      <c r="C5" t="s">
        <v>51</v>
      </c>
      <c r="D5" s="20"/>
      <c r="F5" t="s">
        <v>168</v>
      </c>
      <c r="G5" s="20"/>
    </row>
    <row r="6" spans="1:9">
      <c r="A6" s="105" t="s">
        <v>169</v>
      </c>
      <c r="B6" s="20" t="s">
        <v>228</v>
      </c>
      <c r="C6" s="105"/>
      <c r="D6" s="105"/>
      <c r="E6" s="105"/>
      <c r="F6" s="105"/>
      <c r="G6" s="105"/>
    </row>
    <row r="7" spans="1:9">
      <c r="A7" s="1" t="s">
        <v>170</v>
      </c>
      <c r="B7" s="20"/>
      <c r="C7" t="s">
        <v>212</v>
      </c>
      <c r="D7" s="24">
        <v>460</v>
      </c>
      <c r="F7" t="s">
        <v>171</v>
      </c>
      <c r="G7" s="24">
        <v>3</v>
      </c>
    </row>
    <row r="8" spans="1:9">
      <c r="A8" s="1" t="s">
        <v>172</v>
      </c>
      <c r="B8" s="24"/>
      <c r="C8" t="s">
        <v>173</v>
      </c>
      <c r="D8" s="24"/>
      <c r="F8" t="s">
        <v>174</v>
      </c>
      <c r="G8" s="24" t="s">
        <v>225</v>
      </c>
      <c r="H8" t="s">
        <v>175</v>
      </c>
      <c r="I8" s="24">
        <v>250</v>
      </c>
    </row>
    <row r="9" spans="1:9" ht="14.25" thickBot="1">
      <c r="A9" s="106" t="s">
        <v>176</v>
      </c>
      <c r="B9" s="556" t="s">
        <v>229</v>
      </c>
      <c r="C9" s="556"/>
      <c r="D9" s="556"/>
      <c r="F9" t="s">
        <v>177</v>
      </c>
      <c r="G9" s="24" t="s">
        <v>230</v>
      </c>
    </row>
    <row r="10" spans="1:9" ht="13.5" customHeight="1" thickBot="1">
      <c r="A10" s="107" t="s">
        <v>178</v>
      </c>
      <c r="B10" s="108" t="s">
        <v>80</v>
      </c>
      <c r="C10" s="108" t="s">
        <v>179</v>
      </c>
      <c r="D10" s="108" t="s">
        <v>180</v>
      </c>
      <c r="E10" s="108" t="s">
        <v>181</v>
      </c>
      <c r="F10" s="56" t="s">
        <v>218</v>
      </c>
      <c r="G10" s="56" t="s">
        <v>219</v>
      </c>
      <c r="H10" s="108" t="s">
        <v>76</v>
      </c>
    </row>
    <row r="11" spans="1:9" ht="14.25" thickBot="1">
      <c r="A11" s="83"/>
      <c r="B11" s="84"/>
      <c r="C11" s="84"/>
      <c r="D11" s="84"/>
      <c r="E11" s="84"/>
      <c r="F11" s="113">
        <f>D11-E11</f>
        <v>0</v>
      </c>
      <c r="G11" s="113" t="str">
        <f t="shared" ref="G11:G24" si="0">IFERROR("",(F11-$D$33)/($F$33*C11))</f>
        <v/>
      </c>
      <c r="H11" s="84"/>
    </row>
    <row r="12" spans="1:9" ht="14.25" thickBot="1">
      <c r="A12" s="83"/>
      <c r="B12" s="84"/>
      <c r="C12" s="84"/>
      <c r="D12" s="84"/>
      <c r="E12" s="84"/>
      <c r="F12" s="67">
        <f t="shared" ref="F12:F24" si="1">D12-E12</f>
        <v>0</v>
      </c>
      <c r="G12" s="67" t="str">
        <f t="shared" si="0"/>
        <v/>
      </c>
      <c r="H12" s="84"/>
    </row>
    <row r="13" spans="1:9" ht="14.25" thickBot="1">
      <c r="A13" s="83"/>
      <c r="B13" s="84"/>
      <c r="C13" s="84"/>
      <c r="D13" s="84"/>
      <c r="E13" s="84"/>
      <c r="F13" s="67">
        <f t="shared" si="1"/>
        <v>0</v>
      </c>
      <c r="G13" s="67" t="str">
        <f t="shared" si="0"/>
        <v/>
      </c>
      <c r="H13" s="84"/>
    </row>
    <row r="14" spans="1:9" ht="14.25" thickBot="1">
      <c r="A14" s="83"/>
      <c r="B14" s="84"/>
      <c r="C14" s="84"/>
      <c r="D14" s="84"/>
      <c r="E14" s="84"/>
      <c r="F14" s="67">
        <f t="shared" si="1"/>
        <v>0</v>
      </c>
      <c r="G14" s="67" t="str">
        <f t="shared" si="0"/>
        <v/>
      </c>
      <c r="H14" s="84"/>
    </row>
    <row r="15" spans="1:9" ht="14.25" thickBot="1">
      <c r="A15" s="83"/>
      <c r="B15" s="84"/>
      <c r="C15" s="84"/>
      <c r="D15" s="84"/>
      <c r="E15" s="84"/>
      <c r="F15" s="67">
        <f t="shared" si="1"/>
        <v>0</v>
      </c>
      <c r="G15" s="67" t="str">
        <f t="shared" si="0"/>
        <v/>
      </c>
      <c r="H15" s="84"/>
    </row>
    <row r="16" spans="1:9" ht="14.25" thickBot="1">
      <c r="A16" s="83"/>
      <c r="B16" s="84"/>
      <c r="C16" s="84"/>
      <c r="D16" s="84"/>
      <c r="E16" s="84"/>
      <c r="F16" s="67">
        <f t="shared" si="1"/>
        <v>0</v>
      </c>
      <c r="G16" s="67" t="str">
        <f t="shared" si="0"/>
        <v/>
      </c>
      <c r="H16" s="84"/>
    </row>
    <row r="17" spans="1:11" ht="14.25" thickBot="1">
      <c r="A17" s="83"/>
      <c r="B17" s="84"/>
      <c r="C17" s="84"/>
      <c r="D17" s="84"/>
      <c r="E17" s="84"/>
      <c r="F17" s="67">
        <f t="shared" si="1"/>
        <v>0</v>
      </c>
      <c r="G17" s="67" t="str">
        <f t="shared" si="0"/>
        <v/>
      </c>
      <c r="H17" s="84"/>
      <c r="J17" s="20"/>
      <c r="K17" t="s">
        <v>88</v>
      </c>
    </row>
    <row r="18" spans="1:11" ht="14.25" thickBot="1">
      <c r="A18" s="83"/>
      <c r="B18" s="84"/>
      <c r="C18" s="84"/>
      <c r="D18" s="84"/>
      <c r="E18" s="84"/>
      <c r="F18" s="67">
        <f t="shared" si="1"/>
        <v>0</v>
      </c>
      <c r="G18" s="67" t="str">
        <f t="shared" si="0"/>
        <v/>
      </c>
      <c r="H18" s="84"/>
      <c r="J18" s="24"/>
      <c r="K18" t="s">
        <v>73</v>
      </c>
    </row>
    <row r="19" spans="1:11" ht="14.25" thickBot="1">
      <c r="A19" s="83"/>
      <c r="B19" s="84"/>
      <c r="C19" s="84"/>
      <c r="D19" s="84"/>
      <c r="E19" s="84"/>
      <c r="F19" s="67">
        <f t="shared" si="1"/>
        <v>0</v>
      </c>
      <c r="G19" s="67" t="str">
        <f t="shared" si="0"/>
        <v/>
      </c>
      <c r="H19" s="84"/>
      <c r="J19" s="28"/>
      <c r="K19" t="s">
        <v>74</v>
      </c>
    </row>
    <row r="20" spans="1:11" ht="14.25" thickBot="1">
      <c r="A20" s="83"/>
      <c r="B20" s="84"/>
      <c r="C20" s="84"/>
      <c r="D20" s="84"/>
      <c r="E20" s="84"/>
      <c r="F20" s="67">
        <f t="shared" si="1"/>
        <v>0</v>
      </c>
      <c r="G20" s="67" t="str">
        <f t="shared" si="0"/>
        <v/>
      </c>
      <c r="H20" s="84"/>
    </row>
    <row r="21" spans="1:11" ht="14.25" thickBot="1">
      <c r="A21" s="83"/>
      <c r="B21" s="84"/>
      <c r="C21" s="84"/>
      <c r="D21" s="84"/>
      <c r="E21" s="84"/>
      <c r="F21" s="67">
        <f t="shared" si="1"/>
        <v>0</v>
      </c>
      <c r="G21" s="67" t="str">
        <f t="shared" si="0"/>
        <v/>
      </c>
      <c r="H21" s="84"/>
    </row>
    <row r="22" spans="1:11" ht="14.25" thickBot="1">
      <c r="A22" s="83"/>
      <c r="B22" s="84"/>
      <c r="C22" s="84"/>
      <c r="D22" s="84"/>
      <c r="E22" s="84"/>
      <c r="F22" s="67">
        <f t="shared" si="1"/>
        <v>0</v>
      </c>
      <c r="G22" s="67" t="str">
        <f t="shared" si="0"/>
        <v/>
      </c>
      <c r="H22" s="84"/>
    </row>
    <row r="23" spans="1:11" ht="14.25" thickBot="1">
      <c r="A23" s="83"/>
      <c r="B23" s="84"/>
      <c r="C23" s="84"/>
      <c r="D23" s="84"/>
      <c r="E23" s="84"/>
      <c r="F23" s="67">
        <f t="shared" si="1"/>
        <v>0</v>
      </c>
      <c r="G23" s="67" t="str">
        <f t="shared" si="0"/>
        <v/>
      </c>
      <c r="H23" s="84"/>
    </row>
    <row r="24" spans="1:11" ht="14.25" thickBot="1">
      <c r="A24" s="83"/>
      <c r="B24" s="84"/>
      <c r="C24" s="84"/>
      <c r="D24" s="84"/>
      <c r="E24" s="84"/>
      <c r="F24" s="67">
        <f t="shared" si="1"/>
        <v>0</v>
      </c>
      <c r="G24" s="67" t="str">
        <f t="shared" si="0"/>
        <v/>
      </c>
      <c r="H24" s="84"/>
    </row>
    <row r="26" spans="1:11">
      <c r="A26" s="1" t="s">
        <v>184</v>
      </c>
      <c r="B26" t="s">
        <v>185</v>
      </c>
      <c r="D26" t="s">
        <v>186</v>
      </c>
      <c r="F26" t="s">
        <v>187</v>
      </c>
    </row>
    <row r="27" spans="1:11" ht="14.25" thickBot="1"/>
    <row r="28" spans="1:11" ht="39.75" customHeight="1" thickBot="1">
      <c r="A28" s="498" t="s">
        <v>188</v>
      </c>
      <c r="B28" s="93" t="s">
        <v>189</v>
      </c>
      <c r="C28" s="114">
        <v>0</v>
      </c>
      <c r="D28" s="109">
        <v>0.25</v>
      </c>
      <c r="E28" s="109">
        <v>0.5</v>
      </c>
      <c r="F28" s="109">
        <v>1</v>
      </c>
      <c r="G28" s="109">
        <v>3</v>
      </c>
      <c r="H28" s="109">
        <v>5</v>
      </c>
      <c r="I28" s="109">
        <v>7</v>
      </c>
      <c r="J28" s="109">
        <v>10</v>
      </c>
    </row>
    <row r="29" spans="1:11" ht="19.5" thickBot="1">
      <c r="A29" s="499"/>
      <c r="B29" s="96" t="s">
        <v>190</v>
      </c>
      <c r="C29" s="115">
        <v>0</v>
      </c>
      <c r="D29" s="110">
        <v>0.25</v>
      </c>
      <c r="E29" s="110">
        <v>0.5</v>
      </c>
      <c r="F29" s="110">
        <v>1</v>
      </c>
      <c r="G29" s="110">
        <v>3</v>
      </c>
      <c r="H29" s="110">
        <v>5</v>
      </c>
      <c r="I29" s="110">
        <v>7</v>
      </c>
      <c r="J29" s="109">
        <v>10</v>
      </c>
    </row>
    <row r="30" spans="1:11" ht="14.25" thickBot="1">
      <c r="A30" s="499"/>
      <c r="B30" s="96" t="s">
        <v>191</v>
      </c>
      <c r="C30" s="98"/>
      <c r="D30" s="98"/>
      <c r="E30" s="98"/>
      <c r="F30" s="98"/>
      <c r="G30" s="98"/>
      <c r="H30" s="98"/>
      <c r="I30" s="100"/>
      <c r="J30" s="100"/>
    </row>
    <row r="31" spans="1:11" ht="14.25" thickBot="1">
      <c r="A31" s="499"/>
      <c r="B31" s="96" t="s">
        <v>192</v>
      </c>
      <c r="C31" s="98"/>
      <c r="D31" s="98"/>
      <c r="E31" s="98"/>
      <c r="F31" s="98"/>
      <c r="G31" s="98"/>
      <c r="H31" s="98"/>
      <c r="I31" s="100"/>
      <c r="J31" s="100"/>
    </row>
    <row r="32" spans="1:11" ht="14.25" thickBot="1">
      <c r="A32" s="499"/>
      <c r="B32" s="96" t="s">
        <v>193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100">
        <f>I30-I31</f>
        <v>0</v>
      </c>
      <c r="J32" s="100">
        <f>J30-J31</f>
        <v>0</v>
      </c>
    </row>
    <row r="33" spans="1:11" ht="14.25" thickBot="1">
      <c r="A33" s="500"/>
      <c r="B33" s="96" t="s">
        <v>194</v>
      </c>
      <c r="C33" s="98" t="s">
        <v>195</v>
      </c>
      <c r="D33" s="101">
        <f>INTERCEPT($C$32:$J$32,$C$29:$J$29)</f>
        <v>0</v>
      </c>
      <c r="E33" s="98" t="s">
        <v>196</v>
      </c>
      <c r="F33" s="101">
        <f>SLOPE($C$32:$J$32,$C$29:$J$29)</f>
        <v>0</v>
      </c>
      <c r="G33" s="98" t="s">
        <v>197</v>
      </c>
      <c r="H33" s="101" t="e">
        <f>CORREL($C$29:$J$29,$C$32:$J$32)</f>
        <v>#DIV/0!</v>
      </c>
    </row>
    <row r="34" spans="1:11" ht="14.25" thickBot="1">
      <c r="A34" s="70" t="s">
        <v>20</v>
      </c>
      <c r="B34" s="96" t="s">
        <v>134</v>
      </c>
      <c r="C34" s="547"/>
      <c r="D34" s="548"/>
      <c r="E34" s="547"/>
      <c r="F34" s="548"/>
      <c r="G34" s="547"/>
      <c r="H34" s="548"/>
      <c r="I34" s="547"/>
      <c r="J34" s="555"/>
      <c r="K34" s="548"/>
    </row>
    <row r="35" spans="1:11" ht="14.25" thickBot="1">
      <c r="A35" s="70" t="s">
        <v>135</v>
      </c>
      <c r="B35" s="96" t="s">
        <v>25</v>
      </c>
      <c r="C35" s="98"/>
      <c r="D35" s="98"/>
      <c r="E35" s="98"/>
      <c r="F35" s="98"/>
      <c r="G35" s="98"/>
      <c r="H35" s="98"/>
      <c r="I35" s="547"/>
      <c r="J35" s="548"/>
      <c r="K35" s="98"/>
    </row>
    <row r="36" spans="1:11" ht="14.25" thickBot="1">
      <c r="A36" s="70" t="s">
        <v>136</v>
      </c>
      <c r="B36" s="96" t="s">
        <v>137</v>
      </c>
      <c r="C36" s="547"/>
      <c r="D36" s="548"/>
      <c r="E36" s="547"/>
      <c r="F36" s="548"/>
      <c r="G36" s="547"/>
      <c r="H36" s="548"/>
      <c r="I36" s="547"/>
      <c r="J36" s="548"/>
      <c r="K36" s="98"/>
    </row>
    <row r="37" spans="1:11" ht="14.25" thickBot="1">
      <c r="A37" s="71"/>
      <c r="B37" s="96" t="s">
        <v>27</v>
      </c>
      <c r="C37" s="547"/>
      <c r="D37" s="548"/>
      <c r="E37" s="547"/>
      <c r="F37" s="548"/>
      <c r="G37" s="547"/>
      <c r="H37" s="548"/>
      <c r="I37" s="547"/>
      <c r="J37" s="548"/>
      <c r="K37" s="98"/>
    </row>
    <row r="38" spans="1:11" ht="14.25" thickBot="1">
      <c r="A38" s="72"/>
      <c r="B38" s="96" t="s">
        <v>28</v>
      </c>
      <c r="C38" s="547"/>
      <c r="D38" s="548"/>
      <c r="E38" s="547"/>
      <c r="F38" s="548"/>
      <c r="G38" s="547"/>
      <c r="H38" s="548"/>
      <c r="I38" s="547"/>
      <c r="J38" s="548"/>
      <c r="K38" s="98"/>
    </row>
    <row r="39" spans="1:11" ht="14.25" thickBot="1">
      <c r="A39" s="498" t="s">
        <v>198</v>
      </c>
      <c r="B39" s="96" t="s">
        <v>178</v>
      </c>
      <c r="C39" s="547"/>
      <c r="D39" s="548"/>
      <c r="E39" s="547"/>
      <c r="F39" s="548"/>
      <c r="G39" s="424" t="s">
        <v>199</v>
      </c>
      <c r="H39" s="473"/>
      <c r="I39" s="473"/>
      <c r="J39" s="473"/>
      <c r="K39" s="425"/>
    </row>
    <row r="40" spans="1:11" ht="14.25" thickBot="1">
      <c r="A40" s="499"/>
      <c r="B40" s="96" t="s">
        <v>200</v>
      </c>
      <c r="C40" s="547"/>
      <c r="D40" s="548"/>
      <c r="E40" s="547"/>
      <c r="F40" s="548"/>
      <c r="G40" s="549" t="s">
        <v>201</v>
      </c>
      <c r="H40" s="550"/>
      <c r="I40" s="551"/>
      <c r="J40" s="547"/>
      <c r="K40" s="548"/>
    </row>
    <row r="41" spans="1:11" ht="14.25" thickBot="1">
      <c r="A41" s="499"/>
      <c r="B41" s="96" t="s">
        <v>202</v>
      </c>
      <c r="C41" s="547"/>
      <c r="D41" s="548"/>
      <c r="E41" s="547"/>
      <c r="F41" s="548"/>
      <c r="G41" s="549" t="s">
        <v>203</v>
      </c>
      <c r="H41" s="550"/>
      <c r="I41" s="551"/>
      <c r="J41" s="98"/>
      <c r="K41" s="98"/>
    </row>
    <row r="42" spans="1:11" ht="14.25" thickBot="1">
      <c r="A42" s="499"/>
      <c r="B42" s="96" t="s">
        <v>204</v>
      </c>
      <c r="C42" s="547"/>
      <c r="D42" s="548"/>
      <c r="E42" s="547"/>
      <c r="F42" s="548"/>
      <c r="G42" s="424" t="s">
        <v>204</v>
      </c>
      <c r="H42" s="473"/>
      <c r="I42" s="425"/>
      <c r="J42" s="98"/>
      <c r="K42" s="98"/>
    </row>
    <row r="43" spans="1:11" ht="15.75" thickBot="1">
      <c r="A43" s="499"/>
      <c r="B43" s="95" t="s">
        <v>205</v>
      </c>
      <c r="C43" s="547"/>
      <c r="D43" s="548"/>
      <c r="E43" s="547"/>
      <c r="F43" s="548"/>
      <c r="G43" s="552" t="s">
        <v>205</v>
      </c>
      <c r="H43" s="553"/>
      <c r="I43" s="554"/>
      <c r="J43" s="98"/>
      <c r="K43" s="98"/>
    </row>
    <row r="44" spans="1:11" ht="15.75" thickBot="1">
      <c r="A44" s="499"/>
      <c r="B44" s="96" t="s">
        <v>206</v>
      </c>
      <c r="C44" s="547"/>
      <c r="D44" s="548"/>
      <c r="E44" s="547"/>
      <c r="F44" s="548"/>
      <c r="G44" s="549" t="s">
        <v>207</v>
      </c>
      <c r="H44" s="550"/>
      <c r="I44" s="551"/>
      <c r="J44" s="102"/>
      <c r="K44" s="98"/>
    </row>
    <row r="45" spans="1:11" ht="14.25" thickBot="1">
      <c r="A45" s="499"/>
      <c r="B45" s="96" t="s">
        <v>208</v>
      </c>
      <c r="C45" s="547"/>
      <c r="D45" s="548"/>
      <c r="E45" s="547"/>
      <c r="F45" s="548"/>
      <c r="G45" s="549" t="s">
        <v>209</v>
      </c>
      <c r="H45" s="550"/>
      <c r="I45" s="551"/>
      <c r="J45" s="98"/>
      <c r="K45" s="98"/>
    </row>
    <row r="46" spans="1:11" ht="14.25" thickBot="1">
      <c r="A46" s="499"/>
      <c r="B46" s="96" t="s">
        <v>210</v>
      </c>
      <c r="C46" s="547"/>
      <c r="D46" s="548"/>
      <c r="E46" s="547"/>
      <c r="F46" s="548"/>
      <c r="G46" s="549" t="s">
        <v>157</v>
      </c>
      <c r="H46" s="550"/>
      <c r="I46" s="551"/>
      <c r="J46" s="98"/>
      <c r="K46" s="98"/>
    </row>
    <row r="47" spans="1:11" ht="14.25" thickBot="1">
      <c r="A47" s="500"/>
      <c r="B47" s="96" t="s">
        <v>28</v>
      </c>
      <c r="C47" s="547"/>
      <c r="D47" s="548"/>
      <c r="E47" s="547"/>
      <c r="F47" s="548"/>
      <c r="G47" s="549" t="s">
        <v>28</v>
      </c>
      <c r="H47" s="550"/>
      <c r="I47" s="551"/>
      <c r="J47" s="98"/>
      <c r="K47" s="98"/>
    </row>
    <row r="48" spans="1:11" ht="19.5">
      <c r="A48" s="545" t="s">
        <v>160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76"/>
    </row>
    <row r="50" spans="1:1" ht="18.75">
      <c r="A50" s="76"/>
    </row>
    <row r="51" spans="1:1" ht="18.75">
      <c r="A51" s="76"/>
    </row>
    <row r="52" spans="1:1" ht="18.75">
      <c r="A52" s="76"/>
    </row>
    <row r="53" spans="1:1" ht="18.75">
      <c r="A53" s="77"/>
    </row>
    <row r="54" spans="1:1" ht="18.75">
      <c r="A54" s="77"/>
    </row>
    <row r="55" spans="1:1" ht="18.75">
      <c r="A55" s="77"/>
    </row>
    <row r="56" spans="1:1" ht="18.75">
      <c r="A56" s="77"/>
    </row>
    <row r="57" spans="1:1" ht="18.75">
      <c r="A57" s="77"/>
    </row>
    <row r="58" spans="1:1" ht="18.75">
      <c r="A58" s="77"/>
    </row>
    <row r="59" spans="1:1" ht="18.75">
      <c r="A59" s="77"/>
    </row>
    <row r="60" spans="1:1">
      <c r="A60" s="103"/>
    </row>
    <row r="61" spans="1:1" ht="14.25">
      <c r="A61" s="78" t="s">
        <v>211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K61"/>
  <sheetViews>
    <sheetView topLeftCell="A7" workbookViewId="0">
      <selection activeCell="G40" sqref="G40:I4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9" t="s">
        <v>0</v>
      </c>
      <c r="B1" s="379"/>
      <c r="C1" s="379"/>
      <c r="D1" s="379"/>
      <c r="E1" s="379"/>
      <c r="F1" s="379"/>
      <c r="G1" s="379"/>
    </row>
    <row r="2" spans="1:9" ht="20.25">
      <c r="A2" s="380" t="s">
        <v>1</v>
      </c>
      <c r="B2" s="380"/>
      <c r="C2" s="380"/>
      <c r="D2" s="380"/>
      <c r="E2" s="380"/>
      <c r="F2" s="380"/>
      <c r="G2" s="380"/>
    </row>
    <row r="3" spans="1:9">
      <c r="A3" s="381" t="s">
        <v>250</v>
      </c>
      <c r="B3" s="381"/>
      <c r="C3" s="381"/>
      <c r="D3" s="381"/>
      <c r="E3" s="381"/>
      <c r="F3" s="381"/>
      <c r="G3" s="381"/>
    </row>
    <row r="4" spans="1:9">
      <c r="A4" s="1" t="s">
        <v>166</v>
      </c>
      <c r="B4" s="20"/>
      <c r="C4" t="s">
        <v>50</v>
      </c>
      <c r="D4" s="20"/>
      <c r="F4" t="s">
        <v>48</v>
      </c>
      <c r="G4" s="20"/>
    </row>
    <row r="5" spans="1:9">
      <c r="A5" s="1" t="s">
        <v>167</v>
      </c>
      <c r="B5" s="20"/>
      <c r="C5" t="s">
        <v>51</v>
      </c>
      <c r="D5" s="20"/>
      <c r="F5" t="s">
        <v>168</v>
      </c>
      <c r="G5" s="20"/>
    </row>
    <row r="6" spans="1:9">
      <c r="A6" s="105" t="s">
        <v>169</v>
      </c>
      <c r="B6" s="20" t="s">
        <v>224</v>
      </c>
      <c r="C6" s="105"/>
      <c r="D6" s="105"/>
      <c r="E6" s="105"/>
      <c r="F6" s="105"/>
      <c r="G6" s="105"/>
    </row>
    <row r="7" spans="1:9">
      <c r="A7" s="1" t="s">
        <v>170</v>
      </c>
      <c r="B7" s="20"/>
      <c r="C7" t="s">
        <v>212</v>
      </c>
      <c r="D7" s="24">
        <v>420</v>
      </c>
      <c r="F7" t="s">
        <v>171</v>
      </c>
      <c r="G7" s="24">
        <v>1</v>
      </c>
    </row>
    <row r="8" spans="1:9">
      <c r="A8" s="1" t="s">
        <v>172</v>
      </c>
      <c r="B8" s="24"/>
      <c r="C8" t="s">
        <v>173</v>
      </c>
      <c r="D8" s="24"/>
      <c r="F8" t="s">
        <v>174</v>
      </c>
      <c r="G8" s="24" t="s">
        <v>225</v>
      </c>
      <c r="H8" t="s">
        <v>175</v>
      </c>
      <c r="I8" s="24">
        <v>50</v>
      </c>
    </row>
    <row r="9" spans="1:9" ht="14.25" thickBot="1">
      <c r="A9" s="106" t="s">
        <v>176</v>
      </c>
      <c r="B9" s="556" t="s">
        <v>226</v>
      </c>
      <c r="C9" s="556"/>
      <c r="D9" s="556"/>
      <c r="F9" t="s">
        <v>177</v>
      </c>
      <c r="G9" s="24" t="s">
        <v>227</v>
      </c>
    </row>
    <row r="10" spans="1:9" ht="13.5" customHeight="1" thickBot="1">
      <c r="A10" s="107" t="s">
        <v>178</v>
      </c>
      <c r="B10" s="108" t="s">
        <v>80</v>
      </c>
      <c r="C10" s="108" t="s">
        <v>179</v>
      </c>
      <c r="D10" s="108" t="s">
        <v>180</v>
      </c>
      <c r="E10" s="108" t="s">
        <v>181</v>
      </c>
      <c r="F10" s="56" t="s">
        <v>218</v>
      </c>
      <c r="G10" s="56" t="s">
        <v>219</v>
      </c>
      <c r="H10" s="108" t="s">
        <v>76</v>
      </c>
    </row>
    <row r="11" spans="1:9" ht="14.25" thickBot="1">
      <c r="A11" s="83"/>
      <c r="B11" s="84"/>
      <c r="C11" s="84"/>
      <c r="D11" s="84"/>
      <c r="E11" s="84"/>
      <c r="F11" s="113">
        <f>D11-E11</f>
        <v>0</v>
      </c>
      <c r="G11" s="113" t="str">
        <f t="shared" ref="G11:G24" si="0">IFERROR("",(F11-$D$33)/($F$33*C11))</f>
        <v/>
      </c>
      <c r="H11" s="84"/>
    </row>
    <row r="12" spans="1:9" ht="14.25" thickBot="1">
      <c r="A12" s="83"/>
      <c r="B12" s="84"/>
      <c r="C12" s="84"/>
      <c r="D12" s="84"/>
      <c r="E12" s="84"/>
      <c r="F12" s="67">
        <f t="shared" ref="F12:F24" si="1">D12-E12</f>
        <v>0</v>
      </c>
      <c r="G12" s="67" t="str">
        <f t="shared" si="0"/>
        <v/>
      </c>
      <c r="H12" s="84"/>
    </row>
    <row r="13" spans="1:9" ht="14.25" thickBot="1">
      <c r="A13" s="83"/>
      <c r="B13" s="84"/>
      <c r="C13" s="84"/>
      <c r="D13" s="84"/>
      <c r="E13" s="84"/>
      <c r="F13" s="67">
        <f t="shared" si="1"/>
        <v>0</v>
      </c>
      <c r="G13" s="67" t="str">
        <f t="shared" si="0"/>
        <v/>
      </c>
      <c r="H13" s="84"/>
    </row>
    <row r="14" spans="1:9" ht="14.25" thickBot="1">
      <c r="A14" s="83"/>
      <c r="B14" s="84"/>
      <c r="C14" s="84"/>
      <c r="D14" s="84"/>
      <c r="E14" s="84"/>
      <c r="F14" s="67">
        <f t="shared" si="1"/>
        <v>0</v>
      </c>
      <c r="G14" s="67" t="str">
        <f t="shared" si="0"/>
        <v/>
      </c>
      <c r="H14" s="84"/>
    </row>
    <row r="15" spans="1:9" ht="14.25" thickBot="1">
      <c r="A15" s="83"/>
      <c r="B15" s="84"/>
      <c r="C15" s="84"/>
      <c r="D15" s="84"/>
      <c r="E15" s="84"/>
      <c r="F15" s="67">
        <f t="shared" si="1"/>
        <v>0</v>
      </c>
      <c r="G15" s="67" t="str">
        <f t="shared" si="0"/>
        <v/>
      </c>
      <c r="H15" s="84"/>
    </row>
    <row r="16" spans="1:9" ht="14.25" thickBot="1">
      <c r="A16" s="83"/>
      <c r="B16" s="84"/>
      <c r="C16" s="84"/>
      <c r="D16" s="84"/>
      <c r="E16" s="84"/>
      <c r="F16" s="67">
        <f t="shared" si="1"/>
        <v>0</v>
      </c>
      <c r="G16" s="67" t="str">
        <f t="shared" si="0"/>
        <v/>
      </c>
      <c r="H16" s="84"/>
    </row>
    <row r="17" spans="1:11" ht="14.25" thickBot="1">
      <c r="A17" s="83"/>
      <c r="B17" s="84"/>
      <c r="C17" s="84"/>
      <c r="D17" s="84"/>
      <c r="E17" s="84"/>
      <c r="F17" s="67">
        <f t="shared" si="1"/>
        <v>0</v>
      </c>
      <c r="G17" s="67" t="str">
        <f t="shared" si="0"/>
        <v/>
      </c>
      <c r="H17" s="84"/>
      <c r="J17" s="20"/>
      <c r="K17" t="s">
        <v>88</v>
      </c>
    </row>
    <row r="18" spans="1:11" ht="14.25" thickBot="1">
      <c r="A18" s="83"/>
      <c r="B18" s="84"/>
      <c r="C18" s="84"/>
      <c r="D18" s="84"/>
      <c r="E18" s="84"/>
      <c r="F18" s="67">
        <f t="shared" si="1"/>
        <v>0</v>
      </c>
      <c r="G18" s="67" t="str">
        <f t="shared" si="0"/>
        <v/>
      </c>
      <c r="H18" s="84"/>
      <c r="J18" s="24"/>
      <c r="K18" t="s">
        <v>73</v>
      </c>
    </row>
    <row r="19" spans="1:11" ht="14.25" thickBot="1">
      <c r="A19" s="83"/>
      <c r="B19" s="84"/>
      <c r="C19" s="84"/>
      <c r="D19" s="84"/>
      <c r="E19" s="84"/>
      <c r="F19" s="67">
        <f t="shared" si="1"/>
        <v>0</v>
      </c>
      <c r="G19" s="67" t="str">
        <f t="shared" si="0"/>
        <v/>
      </c>
      <c r="H19" s="84"/>
      <c r="J19" s="28"/>
      <c r="K19" t="s">
        <v>74</v>
      </c>
    </row>
    <row r="20" spans="1:11" ht="14.25" thickBot="1">
      <c r="A20" s="83"/>
      <c r="B20" s="84"/>
      <c r="C20" s="84"/>
      <c r="D20" s="84"/>
      <c r="E20" s="84"/>
      <c r="F20" s="67">
        <f t="shared" si="1"/>
        <v>0</v>
      </c>
      <c r="G20" s="67" t="str">
        <f t="shared" si="0"/>
        <v/>
      </c>
      <c r="H20" s="84"/>
    </row>
    <row r="21" spans="1:11" ht="14.25" thickBot="1">
      <c r="A21" s="83"/>
      <c r="B21" s="84"/>
      <c r="C21" s="84"/>
      <c r="D21" s="84"/>
      <c r="E21" s="84"/>
      <c r="F21" s="67">
        <f t="shared" si="1"/>
        <v>0</v>
      </c>
      <c r="G21" s="67" t="str">
        <f t="shared" si="0"/>
        <v/>
      </c>
      <c r="H21" s="84"/>
    </row>
    <row r="22" spans="1:11" ht="14.25" thickBot="1">
      <c r="A22" s="83"/>
      <c r="B22" s="84"/>
      <c r="C22" s="84"/>
      <c r="D22" s="84"/>
      <c r="E22" s="84"/>
      <c r="F22" s="67">
        <f t="shared" si="1"/>
        <v>0</v>
      </c>
      <c r="G22" s="67" t="str">
        <f t="shared" si="0"/>
        <v/>
      </c>
      <c r="H22" s="84"/>
    </row>
    <row r="23" spans="1:11" ht="14.25" thickBot="1">
      <c r="A23" s="83"/>
      <c r="B23" s="84"/>
      <c r="C23" s="84"/>
      <c r="D23" s="84"/>
      <c r="E23" s="84"/>
      <c r="F23" s="67">
        <f t="shared" si="1"/>
        <v>0</v>
      </c>
      <c r="G23" s="67" t="str">
        <f t="shared" si="0"/>
        <v/>
      </c>
      <c r="H23" s="84"/>
    </row>
    <row r="24" spans="1:11" ht="14.25" thickBot="1">
      <c r="A24" s="83"/>
      <c r="B24" s="84"/>
      <c r="C24" s="84"/>
      <c r="D24" s="84"/>
      <c r="E24" s="84"/>
      <c r="F24" s="67">
        <f t="shared" si="1"/>
        <v>0</v>
      </c>
      <c r="G24" s="67" t="str">
        <f t="shared" si="0"/>
        <v/>
      </c>
      <c r="H24" s="84"/>
    </row>
    <row r="26" spans="1:11">
      <c r="A26" s="1" t="s">
        <v>184</v>
      </c>
      <c r="B26" t="s">
        <v>185</v>
      </c>
      <c r="D26" t="s">
        <v>186</v>
      </c>
      <c r="F26" t="s">
        <v>187</v>
      </c>
    </row>
    <row r="27" spans="1:11" ht="14.25" thickBot="1"/>
    <row r="28" spans="1:11" ht="39.75" customHeight="1" thickBot="1">
      <c r="A28" s="498" t="s">
        <v>188</v>
      </c>
      <c r="B28" s="93" t="s">
        <v>189</v>
      </c>
      <c r="C28" s="114">
        <v>0</v>
      </c>
      <c r="D28" s="109">
        <v>0.5</v>
      </c>
      <c r="E28" s="109">
        <v>1</v>
      </c>
      <c r="F28" s="109">
        <v>2</v>
      </c>
      <c r="G28" s="109">
        <v>4</v>
      </c>
      <c r="H28" s="109">
        <v>6</v>
      </c>
      <c r="I28" s="109">
        <v>8</v>
      </c>
      <c r="J28" s="109">
        <v>10</v>
      </c>
    </row>
    <row r="29" spans="1:11" ht="19.5" thickBot="1">
      <c r="A29" s="499"/>
      <c r="B29" s="96" t="s">
        <v>190</v>
      </c>
      <c r="C29" s="115">
        <v>0</v>
      </c>
      <c r="D29" s="110">
        <v>5</v>
      </c>
      <c r="E29" s="110">
        <v>10</v>
      </c>
      <c r="F29" s="110">
        <v>20</v>
      </c>
      <c r="G29" s="110">
        <v>40</v>
      </c>
      <c r="H29" s="110">
        <v>60</v>
      </c>
      <c r="I29" s="110">
        <v>80</v>
      </c>
      <c r="J29" s="109">
        <v>100</v>
      </c>
    </row>
    <row r="30" spans="1:11" ht="14.25" thickBot="1">
      <c r="A30" s="499"/>
      <c r="B30" s="96" t="s">
        <v>191</v>
      </c>
      <c r="C30" s="98"/>
      <c r="D30" s="98"/>
      <c r="E30" s="98"/>
      <c r="F30" s="98"/>
      <c r="G30" s="98"/>
      <c r="H30" s="98"/>
      <c r="I30" s="100"/>
      <c r="J30" s="100"/>
    </row>
    <row r="31" spans="1:11" ht="14.25" thickBot="1">
      <c r="A31" s="499"/>
      <c r="B31" s="96" t="s">
        <v>192</v>
      </c>
      <c r="C31" s="98"/>
      <c r="D31" s="98"/>
      <c r="E31" s="98"/>
      <c r="F31" s="98"/>
      <c r="G31" s="98"/>
      <c r="H31" s="98"/>
      <c r="I31" s="100"/>
      <c r="J31" s="100"/>
    </row>
    <row r="32" spans="1:11" ht="14.25" thickBot="1">
      <c r="A32" s="499"/>
      <c r="B32" s="96" t="s">
        <v>193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100">
        <f>I30-I31</f>
        <v>0</v>
      </c>
      <c r="J32" s="100">
        <f>J30-J31</f>
        <v>0</v>
      </c>
    </row>
    <row r="33" spans="1:11" ht="14.25" thickBot="1">
      <c r="A33" s="500"/>
      <c r="B33" s="96" t="s">
        <v>194</v>
      </c>
      <c r="C33" s="98" t="s">
        <v>195</v>
      </c>
      <c r="D33" s="101">
        <f>INTERCEPT($C$32:$J$32,$C$29:$J$29)</f>
        <v>0</v>
      </c>
      <c r="E33" s="98" t="s">
        <v>196</v>
      </c>
      <c r="F33" s="101">
        <f>SLOPE($C$32:$J$32,$C$29:$J$29)</f>
        <v>0</v>
      </c>
      <c r="G33" s="98" t="s">
        <v>197</v>
      </c>
      <c r="H33" s="101" t="e">
        <f>CORREL($C$29:$J$29,$C$32:$J$32)</f>
        <v>#DIV/0!</v>
      </c>
    </row>
    <row r="34" spans="1:11" ht="14.25" thickBot="1">
      <c r="A34" s="70" t="s">
        <v>20</v>
      </c>
      <c r="B34" s="96" t="s">
        <v>134</v>
      </c>
      <c r="C34" s="547"/>
      <c r="D34" s="548"/>
      <c r="E34" s="547"/>
      <c r="F34" s="548"/>
      <c r="G34" s="547"/>
      <c r="H34" s="548"/>
      <c r="I34" s="547"/>
      <c r="J34" s="555"/>
      <c r="K34" s="548"/>
    </row>
    <row r="35" spans="1:11" ht="14.25" thickBot="1">
      <c r="A35" s="70" t="s">
        <v>135</v>
      </c>
      <c r="B35" s="96" t="s">
        <v>25</v>
      </c>
      <c r="C35" s="98"/>
      <c r="D35" s="98"/>
      <c r="E35" s="98"/>
      <c r="F35" s="98"/>
      <c r="G35" s="98"/>
      <c r="H35" s="98"/>
      <c r="I35" s="547"/>
      <c r="J35" s="548"/>
      <c r="K35" s="98"/>
    </row>
    <row r="36" spans="1:11" ht="14.25" thickBot="1">
      <c r="A36" s="70" t="s">
        <v>136</v>
      </c>
      <c r="B36" s="96" t="s">
        <v>137</v>
      </c>
      <c r="C36" s="547"/>
      <c r="D36" s="548"/>
      <c r="E36" s="547"/>
      <c r="F36" s="548"/>
      <c r="G36" s="547"/>
      <c r="H36" s="548"/>
      <c r="I36" s="547"/>
      <c r="J36" s="548"/>
      <c r="K36" s="98"/>
    </row>
    <row r="37" spans="1:11" ht="14.25" thickBot="1">
      <c r="A37" s="71"/>
      <c r="B37" s="96" t="s">
        <v>27</v>
      </c>
      <c r="C37" s="547"/>
      <c r="D37" s="548"/>
      <c r="E37" s="547"/>
      <c r="F37" s="548"/>
      <c r="G37" s="547"/>
      <c r="H37" s="548"/>
      <c r="I37" s="547"/>
      <c r="J37" s="548"/>
      <c r="K37" s="98"/>
    </row>
    <row r="38" spans="1:11" ht="14.25" thickBot="1">
      <c r="A38" s="72"/>
      <c r="B38" s="96" t="s">
        <v>28</v>
      </c>
      <c r="C38" s="547"/>
      <c r="D38" s="548"/>
      <c r="E38" s="547"/>
      <c r="F38" s="548"/>
      <c r="G38" s="547"/>
      <c r="H38" s="548"/>
      <c r="I38" s="547"/>
      <c r="J38" s="548"/>
      <c r="K38" s="98"/>
    </row>
    <row r="39" spans="1:11" ht="14.25" thickBot="1">
      <c r="A39" s="498" t="s">
        <v>198</v>
      </c>
      <c r="B39" s="96" t="s">
        <v>178</v>
      </c>
      <c r="C39" s="547"/>
      <c r="D39" s="548"/>
      <c r="E39" s="547"/>
      <c r="F39" s="548"/>
      <c r="G39" s="424" t="s">
        <v>199</v>
      </c>
      <c r="H39" s="473"/>
      <c r="I39" s="473"/>
      <c r="J39" s="473"/>
      <c r="K39" s="425"/>
    </row>
    <row r="40" spans="1:11" ht="14.25" thickBot="1">
      <c r="A40" s="499"/>
      <c r="B40" s="96" t="s">
        <v>200</v>
      </c>
      <c r="C40" s="547"/>
      <c r="D40" s="548"/>
      <c r="E40" s="547"/>
      <c r="F40" s="548"/>
      <c r="G40" s="549" t="s">
        <v>201</v>
      </c>
      <c r="H40" s="550"/>
      <c r="I40" s="551"/>
      <c r="J40" s="547"/>
      <c r="K40" s="548"/>
    </row>
    <row r="41" spans="1:11" ht="14.25" thickBot="1">
      <c r="A41" s="499"/>
      <c r="B41" s="96" t="s">
        <v>202</v>
      </c>
      <c r="C41" s="547"/>
      <c r="D41" s="548"/>
      <c r="E41" s="547"/>
      <c r="F41" s="548"/>
      <c r="G41" s="549" t="s">
        <v>203</v>
      </c>
      <c r="H41" s="550"/>
      <c r="I41" s="551"/>
      <c r="J41" s="98"/>
      <c r="K41" s="98"/>
    </row>
    <row r="42" spans="1:11" ht="14.25" thickBot="1">
      <c r="A42" s="499"/>
      <c r="B42" s="96" t="s">
        <v>204</v>
      </c>
      <c r="C42" s="547"/>
      <c r="D42" s="548"/>
      <c r="E42" s="547"/>
      <c r="F42" s="548"/>
      <c r="G42" s="424" t="s">
        <v>204</v>
      </c>
      <c r="H42" s="473"/>
      <c r="I42" s="425"/>
      <c r="J42" s="98"/>
      <c r="K42" s="98"/>
    </row>
    <row r="43" spans="1:11" ht="15.75" thickBot="1">
      <c r="A43" s="499"/>
      <c r="B43" s="95" t="s">
        <v>205</v>
      </c>
      <c r="C43" s="547"/>
      <c r="D43" s="548"/>
      <c r="E43" s="547"/>
      <c r="F43" s="548"/>
      <c r="G43" s="552" t="s">
        <v>205</v>
      </c>
      <c r="H43" s="553"/>
      <c r="I43" s="554"/>
      <c r="J43" s="98"/>
      <c r="K43" s="98"/>
    </row>
    <row r="44" spans="1:11" ht="15.75" thickBot="1">
      <c r="A44" s="499"/>
      <c r="B44" s="96" t="s">
        <v>206</v>
      </c>
      <c r="C44" s="547"/>
      <c r="D44" s="548"/>
      <c r="E44" s="547"/>
      <c r="F44" s="548"/>
      <c r="G44" s="549" t="s">
        <v>207</v>
      </c>
      <c r="H44" s="550"/>
      <c r="I44" s="551"/>
      <c r="J44" s="102"/>
      <c r="K44" s="98"/>
    </row>
    <row r="45" spans="1:11" ht="14.25" thickBot="1">
      <c r="A45" s="499"/>
      <c r="B45" s="96" t="s">
        <v>208</v>
      </c>
      <c r="C45" s="547"/>
      <c r="D45" s="548"/>
      <c r="E45" s="547"/>
      <c r="F45" s="548"/>
      <c r="G45" s="549" t="s">
        <v>209</v>
      </c>
      <c r="H45" s="550"/>
      <c r="I45" s="551"/>
      <c r="J45" s="98"/>
      <c r="K45" s="98"/>
    </row>
    <row r="46" spans="1:11" ht="14.25" thickBot="1">
      <c r="A46" s="499"/>
      <c r="B46" s="96" t="s">
        <v>210</v>
      </c>
      <c r="C46" s="547"/>
      <c r="D46" s="548"/>
      <c r="E46" s="547"/>
      <c r="F46" s="548"/>
      <c r="G46" s="549" t="s">
        <v>157</v>
      </c>
      <c r="H46" s="550"/>
      <c r="I46" s="551"/>
      <c r="J46" s="98"/>
      <c r="K46" s="98"/>
    </row>
    <row r="47" spans="1:11" ht="14.25" thickBot="1">
      <c r="A47" s="500"/>
      <c r="B47" s="96" t="s">
        <v>28</v>
      </c>
      <c r="C47" s="547"/>
      <c r="D47" s="548"/>
      <c r="E47" s="547"/>
      <c r="F47" s="548"/>
      <c r="G47" s="549" t="s">
        <v>28</v>
      </c>
      <c r="H47" s="550"/>
      <c r="I47" s="551"/>
      <c r="J47" s="98"/>
      <c r="K47" s="98"/>
    </row>
    <row r="48" spans="1:11" ht="19.5">
      <c r="A48" s="545" t="s">
        <v>160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76"/>
    </row>
    <row r="50" spans="1:1" ht="18.75">
      <c r="A50" s="76"/>
    </row>
    <row r="51" spans="1:1" ht="18.75">
      <c r="A51" s="76"/>
    </row>
    <row r="52" spans="1:1" ht="18.75">
      <c r="A52" s="76"/>
    </row>
    <row r="53" spans="1:1" ht="18.75">
      <c r="A53" s="77"/>
    </row>
    <row r="54" spans="1:1" ht="18.75">
      <c r="A54" s="77"/>
    </row>
    <row r="55" spans="1:1" ht="18.75">
      <c r="A55" s="77"/>
    </row>
    <row r="56" spans="1:1" ht="18.75">
      <c r="A56" s="77"/>
    </row>
    <row r="57" spans="1:1" ht="18.75">
      <c r="A57" s="77"/>
    </row>
    <row r="58" spans="1:1" ht="18.75">
      <c r="A58" s="77"/>
    </row>
    <row r="59" spans="1:1" ht="18.75">
      <c r="A59" s="77"/>
    </row>
    <row r="60" spans="1:1">
      <c r="A60" s="103"/>
    </row>
    <row r="61" spans="1:1" ht="14.25">
      <c r="A61" s="78" t="s">
        <v>211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J69"/>
  <sheetViews>
    <sheetView topLeftCell="A13" workbookViewId="0">
      <selection activeCell="O29" sqref="O29"/>
    </sheetView>
  </sheetViews>
  <sheetFormatPr defaultRowHeight="13.5"/>
  <cols>
    <col min="1" max="10" width="13" style="69" customWidth="1"/>
    <col min="11" max="16384" width="9" style="69"/>
  </cols>
  <sheetData>
    <row r="1" spans="1:6" ht="18.75">
      <c r="A1" s="570" t="s">
        <v>0</v>
      </c>
      <c r="B1" s="570"/>
      <c r="C1" s="570"/>
      <c r="D1" s="570"/>
      <c r="E1" s="570"/>
      <c r="F1" s="570"/>
    </row>
    <row r="2" spans="1:6" ht="20.25">
      <c r="A2" s="571" t="s">
        <v>253</v>
      </c>
      <c r="B2" s="571"/>
      <c r="C2" s="571"/>
      <c r="D2" s="571"/>
      <c r="E2" s="571"/>
      <c r="F2" s="571"/>
    </row>
    <row r="3" spans="1:6" ht="14.25">
      <c r="A3" s="572" t="s">
        <v>292</v>
      </c>
      <c r="B3" s="572"/>
      <c r="C3" s="572"/>
      <c r="D3" s="572"/>
      <c r="E3" s="572"/>
      <c r="F3" s="572"/>
    </row>
    <row r="4" spans="1:6">
      <c r="A4" s="116" t="s">
        <v>254</v>
      </c>
      <c r="B4" s="131"/>
      <c r="C4" s="116" t="s">
        <v>255</v>
      </c>
      <c r="D4" s="131"/>
      <c r="E4" s="116" t="s">
        <v>256</v>
      </c>
      <c r="F4" s="132"/>
    </row>
    <row r="5" spans="1:6">
      <c r="A5" s="116" t="s">
        <v>257</v>
      </c>
      <c r="B5" s="132"/>
      <c r="C5" s="116" t="s">
        <v>258</v>
      </c>
      <c r="D5" s="132"/>
      <c r="E5" s="116" t="s">
        <v>259</v>
      </c>
      <c r="F5" s="133"/>
    </row>
    <row r="6" spans="1:6">
      <c r="A6" s="116" t="s">
        <v>169</v>
      </c>
      <c r="B6" s="583" t="s">
        <v>289</v>
      </c>
      <c r="C6" s="583"/>
      <c r="D6" s="583"/>
      <c r="E6" s="116" t="s">
        <v>260</v>
      </c>
      <c r="F6" s="134"/>
    </row>
    <row r="7" spans="1:6" ht="13.5" customHeight="1">
      <c r="A7" s="573" t="s">
        <v>261</v>
      </c>
      <c r="B7" s="573"/>
      <c r="C7" s="574"/>
      <c r="D7" s="574"/>
      <c r="E7" s="116" t="s">
        <v>262</v>
      </c>
      <c r="F7" s="134" t="s">
        <v>290</v>
      </c>
    </row>
    <row r="8" spans="1:6" ht="14.25" thickBot="1">
      <c r="A8" s="117"/>
    </row>
    <row r="9" spans="1:6" ht="14.25" thickBot="1">
      <c r="A9" s="135" t="s">
        <v>79</v>
      </c>
      <c r="B9" s="99" t="s">
        <v>291</v>
      </c>
      <c r="C9" s="139" t="s">
        <v>263</v>
      </c>
    </row>
    <row r="10" spans="1:6" ht="14.25" thickBot="1">
      <c r="A10" s="136"/>
      <c r="B10" s="140"/>
      <c r="C10" s="141"/>
    </row>
    <row r="11" spans="1:6" ht="14.25" thickBot="1">
      <c r="A11" s="137"/>
      <c r="B11" s="140"/>
      <c r="C11" s="140"/>
    </row>
    <row r="12" spans="1:6" ht="14.25" thickBot="1">
      <c r="A12" s="137"/>
      <c r="B12" s="140"/>
      <c r="C12" s="140"/>
    </row>
    <row r="13" spans="1:6" ht="14.25" thickBot="1">
      <c r="A13" s="137"/>
      <c r="B13" s="140"/>
      <c r="C13" s="140"/>
    </row>
    <row r="14" spans="1:6" ht="14.25" thickBot="1">
      <c r="A14" s="137"/>
      <c r="B14" s="140"/>
      <c r="C14" s="140"/>
      <c r="E14" s="20"/>
      <c r="F14" t="s">
        <v>88</v>
      </c>
    </row>
    <row r="15" spans="1:6" ht="14.25" thickBot="1">
      <c r="A15" s="137"/>
      <c r="B15" s="140"/>
      <c r="C15" s="140"/>
      <c r="E15" s="24"/>
      <c r="F15" t="s">
        <v>73</v>
      </c>
    </row>
    <row r="16" spans="1:6" ht="14.25" thickBot="1">
      <c r="A16" s="137"/>
      <c r="B16" s="140"/>
      <c r="C16" s="140"/>
      <c r="E16" s="28"/>
      <c r="F16" t="s">
        <v>74</v>
      </c>
    </row>
    <row r="17" spans="1:7" ht="14.25" thickBot="1">
      <c r="A17" s="137"/>
      <c r="B17" s="140"/>
      <c r="C17" s="140"/>
    </row>
    <row r="18" spans="1:7" ht="14.25" thickBot="1">
      <c r="A18" s="137"/>
      <c r="B18" s="140"/>
      <c r="C18" s="140"/>
    </row>
    <row r="19" spans="1:7" ht="14.25" thickBot="1">
      <c r="A19" s="137"/>
      <c r="B19" s="140"/>
      <c r="C19" s="140"/>
    </row>
    <row r="20" spans="1:7" ht="14.25" thickBot="1">
      <c r="A20" s="137"/>
      <c r="B20" s="140"/>
      <c r="C20" s="140"/>
    </row>
    <row r="21" spans="1:7" ht="14.25" thickBot="1">
      <c r="A21" s="137"/>
      <c r="B21" s="140"/>
      <c r="C21" s="140"/>
    </row>
    <row r="22" spans="1:7" ht="14.25" thickBot="1">
      <c r="A22" s="137"/>
      <c r="B22" s="140"/>
      <c r="C22" s="140"/>
    </row>
    <row r="23" spans="1:7" ht="14.25" thickBot="1">
      <c r="A23" s="137"/>
      <c r="B23" s="140"/>
      <c r="C23" s="140"/>
    </row>
    <row r="24" spans="1:7" ht="14.25" thickBot="1">
      <c r="A24" s="137"/>
      <c r="B24" s="140"/>
      <c r="C24" s="140"/>
    </row>
    <row r="25" spans="1:7" ht="14.25" thickBot="1">
      <c r="A25" s="137"/>
      <c r="B25" s="140"/>
      <c r="C25" s="140"/>
    </row>
    <row r="26" spans="1:7" ht="14.25" thickBot="1">
      <c r="A26" s="137"/>
      <c r="B26" s="140"/>
      <c r="C26" s="140"/>
    </row>
    <row r="27" spans="1:7" ht="14.25" thickBot="1">
      <c r="A27" s="137"/>
      <c r="B27" s="140"/>
      <c r="C27" s="140"/>
    </row>
    <row r="28" spans="1:7" ht="14.25" thickBot="1">
      <c r="A28" s="137"/>
      <c r="B28" s="140"/>
      <c r="C28" s="140"/>
    </row>
    <row r="29" spans="1:7" ht="14.25" thickBot="1">
      <c r="A29" s="137"/>
      <c r="B29" s="140"/>
      <c r="C29" s="140"/>
    </row>
    <row r="30" spans="1:7" ht="14.25" thickBot="1">
      <c r="A30" s="138"/>
      <c r="B30" s="140"/>
      <c r="C30" s="140"/>
    </row>
    <row r="31" spans="1:7" ht="14.25" thickBot="1">
      <c r="A31" s="120" t="s">
        <v>264</v>
      </c>
      <c r="B31" s="120"/>
      <c r="C31" s="120" t="s">
        <v>265</v>
      </c>
      <c r="D31" s="120"/>
      <c r="E31" s="120" t="s">
        <v>266</v>
      </c>
      <c r="F31" s="120"/>
      <c r="G31" s="69" t="s">
        <v>267</v>
      </c>
    </row>
    <row r="32" spans="1:7" ht="14.25" thickTop="1">
      <c r="A32" s="566" t="s">
        <v>268</v>
      </c>
      <c r="B32" s="566"/>
      <c r="C32" s="566"/>
      <c r="D32" s="567" t="s">
        <v>269</v>
      </c>
      <c r="E32" s="567"/>
      <c r="F32" s="567"/>
    </row>
    <row r="33" spans="1:10">
      <c r="A33" s="121"/>
      <c r="B33" s="121"/>
      <c r="C33" s="121"/>
      <c r="D33" s="122"/>
      <c r="E33" s="122"/>
      <c r="F33" s="122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23" t="s">
        <v>20</v>
      </c>
      <c r="B35" s="124" t="s">
        <v>134</v>
      </c>
      <c r="C35" s="568"/>
      <c r="D35" s="569"/>
      <c r="E35" s="568"/>
      <c r="F35" s="569"/>
      <c r="G35" s="568"/>
      <c r="H35" s="569"/>
      <c r="I35" s="568"/>
      <c r="J35" s="575"/>
    </row>
    <row r="36" spans="1:10" ht="14.25" thickBot="1">
      <c r="A36" s="125" t="s">
        <v>21</v>
      </c>
      <c r="B36" s="126" t="s">
        <v>270</v>
      </c>
      <c r="C36" s="576"/>
      <c r="D36" s="577"/>
      <c r="E36" s="576"/>
      <c r="F36" s="577"/>
      <c r="G36" s="576"/>
      <c r="H36" s="577"/>
      <c r="I36" s="576"/>
      <c r="J36" s="578"/>
    </row>
    <row r="37" spans="1:10" ht="14.25" thickBot="1">
      <c r="A37" s="125" t="s">
        <v>22</v>
      </c>
      <c r="B37" s="126" t="s">
        <v>271</v>
      </c>
      <c r="C37" s="118"/>
      <c r="D37" s="118"/>
      <c r="E37" s="127"/>
      <c r="F37" s="118"/>
      <c r="G37" s="118"/>
      <c r="H37" s="118"/>
      <c r="I37" s="118"/>
      <c r="J37" s="119"/>
    </row>
    <row r="38" spans="1:10" ht="14.25" thickBot="1">
      <c r="A38" s="125" t="s">
        <v>23</v>
      </c>
      <c r="B38" s="126" t="s">
        <v>26</v>
      </c>
      <c r="C38" s="576"/>
      <c r="D38" s="577"/>
      <c r="E38" s="576"/>
      <c r="F38" s="577"/>
      <c r="G38" s="576"/>
      <c r="H38" s="577"/>
      <c r="I38" s="576"/>
      <c r="J38" s="578"/>
    </row>
    <row r="39" spans="1:10" ht="14.25" thickBot="1">
      <c r="A39" s="125" t="s">
        <v>24</v>
      </c>
      <c r="B39" s="126" t="s">
        <v>272</v>
      </c>
      <c r="C39" s="576"/>
      <c r="D39" s="577"/>
      <c r="E39" s="576"/>
      <c r="F39" s="577"/>
      <c r="G39" s="576"/>
      <c r="H39" s="577"/>
      <c r="I39" s="576"/>
      <c r="J39" s="578"/>
    </row>
    <row r="40" spans="1:10" ht="14.25" thickBot="1">
      <c r="A40" s="128"/>
      <c r="B40" s="129" t="s">
        <v>28</v>
      </c>
      <c r="C40" s="579"/>
      <c r="D40" s="580"/>
      <c r="E40" s="579"/>
      <c r="F40" s="580"/>
      <c r="G40" s="579"/>
      <c r="H40" s="580"/>
      <c r="I40" s="579"/>
      <c r="J40" s="581"/>
    </row>
    <row r="41" spans="1:10" ht="15" thickTop="1" thickBot="1">
      <c r="A41" s="125" t="s">
        <v>273</v>
      </c>
      <c r="B41" s="126" t="s">
        <v>178</v>
      </c>
      <c r="C41" s="568"/>
      <c r="D41" s="569"/>
      <c r="E41" s="568"/>
      <c r="F41" s="569"/>
      <c r="G41" s="568"/>
      <c r="H41" s="569"/>
      <c r="I41" s="568"/>
      <c r="J41" s="575"/>
    </row>
    <row r="42" spans="1:10" ht="14.25" thickBot="1">
      <c r="A42" s="125" t="s">
        <v>274</v>
      </c>
      <c r="B42" s="126" t="s">
        <v>270</v>
      </c>
      <c r="C42" s="576"/>
      <c r="D42" s="577"/>
      <c r="E42" s="576"/>
      <c r="F42" s="577"/>
      <c r="G42" s="576"/>
      <c r="H42" s="577"/>
      <c r="I42" s="576"/>
      <c r="J42" s="578"/>
    </row>
    <row r="43" spans="1:10" ht="14.25" thickBot="1">
      <c r="A43" s="125" t="s">
        <v>275</v>
      </c>
      <c r="B43" s="126" t="s">
        <v>276</v>
      </c>
      <c r="C43" s="576"/>
      <c r="D43" s="577"/>
      <c r="E43" s="576"/>
      <c r="F43" s="577"/>
      <c r="G43" s="576"/>
      <c r="H43" s="577"/>
      <c r="I43" s="576"/>
      <c r="J43" s="578"/>
    </row>
    <row r="44" spans="1:10" ht="14.25" thickBot="1">
      <c r="A44" s="125" t="s">
        <v>277</v>
      </c>
      <c r="B44" s="126" t="s">
        <v>278</v>
      </c>
      <c r="C44" s="576"/>
      <c r="D44" s="577"/>
      <c r="E44" s="576"/>
      <c r="F44" s="577"/>
      <c r="G44" s="576"/>
      <c r="H44" s="577"/>
      <c r="I44" s="576"/>
      <c r="J44" s="578"/>
    </row>
    <row r="45" spans="1:10" ht="14.25" thickBot="1">
      <c r="A45" s="125" t="s">
        <v>23</v>
      </c>
      <c r="B45" s="126" t="s">
        <v>279</v>
      </c>
      <c r="C45" s="576"/>
      <c r="D45" s="577"/>
      <c r="E45" s="576"/>
      <c r="F45" s="577"/>
      <c r="G45" s="576"/>
      <c r="H45" s="577"/>
      <c r="I45" s="576"/>
      <c r="J45" s="578"/>
    </row>
    <row r="46" spans="1:10" ht="14.25" thickBot="1">
      <c r="A46" s="130" t="s">
        <v>24</v>
      </c>
      <c r="B46" s="129" t="s">
        <v>28</v>
      </c>
      <c r="C46" s="579"/>
      <c r="D46" s="580"/>
      <c r="E46" s="579"/>
      <c r="F46" s="580"/>
      <c r="G46" s="579"/>
      <c r="H46" s="580"/>
      <c r="I46" s="579"/>
      <c r="J46" s="581"/>
    </row>
    <row r="47" spans="1:10" ht="15" thickTop="1" thickBot="1">
      <c r="A47" s="125" t="s">
        <v>280</v>
      </c>
      <c r="B47" s="126" t="s">
        <v>281</v>
      </c>
      <c r="C47" s="568"/>
      <c r="D47" s="569"/>
      <c r="E47" s="568"/>
      <c r="F47" s="569"/>
      <c r="G47" s="568"/>
      <c r="H47" s="569"/>
      <c r="I47" s="568"/>
      <c r="J47" s="575"/>
    </row>
    <row r="48" spans="1:10" ht="14.25" thickBot="1">
      <c r="A48" s="125" t="s">
        <v>282</v>
      </c>
      <c r="B48" s="126" t="s">
        <v>270</v>
      </c>
      <c r="C48" s="576"/>
      <c r="D48" s="577"/>
      <c r="E48" s="576"/>
      <c r="F48" s="577"/>
      <c r="G48" s="576"/>
      <c r="H48" s="577"/>
      <c r="I48" s="576"/>
      <c r="J48" s="578"/>
    </row>
    <row r="49" spans="1:10" ht="14.25" thickBot="1">
      <c r="A49" s="125" t="s">
        <v>283</v>
      </c>
      <c r="B49" s="126" t="s">
        <v>284</v>
      </c>
      <c r="C49" s="118"/>
      <c r="D49" s="118"/>
      <c r="E49" s="118"/>
      <c r="F49" s="118"/>
      <c r="G49" s="118"/>
      <c r="H49" s="118"/>
      <c r="I49" s="118"/>
      <c r="J49" s="119"/>
    </row>
    <row r="50" spans="1:10" ht="14.25" thickBot="1">
      <c r="A50" s="125" t="s">
        <v>285</v>
      </c>
      <c r="B50" s="126" t="s">
        <v>286</v>
      </c>
      <c r="C50" s="576"/>
      <c r="D50" s="577"/>
      <c r="E50" s="576"/>
      <c r="F50" s="577"/>
      <c r="G50" s="576"/>
      <c r="H50" s="577"/>
      <c r="I50" s="576"/>
      <c r="J50" s="578"/>
    </row>
    <row r="51" spans="1:10" ht="26.25" thickBot="1">
      <c r="A51" s="125" t="s">
        <v>24</v>
      </c>
      <c r="B51" s="126" t="s">
        <v>287</v>
      </c>
      <c r="C51" s="576"/>
      <c r="D51" s="577"/>
      <c r="E51" s="576"/>
      <c r="F51" s="577"/>
      <c r="G51" s="576"/>
      <c r="H51" s="577"/>
      <c r="I51" s="576"/>
      <c r="J51" s="578"/>
    </row>
    <row r="52" spans="1:10" ht="14.25" thickBot="1">
      <c r="A52" s="128"/>
      <c r="B52" s="129" t="s">
        <v>28</v>
      </c>
      <c r="C52" s="579"/>
      <c r="D52" s="580"/>
      <c r="E52" s="579"/>
      <c r="F52" s="580"/>
      <c r="G52" s="579"/>
      <c r="H52" s="580"/>
      <c r="I52" s="579"/>
      <c r="J52" s="581"/>
    </row>
    <row r="53" spans="1:10" ht="21.75" thickTop="1" thickBot="1">
      <c r="A53" s="584" t="s">
        <v>160</v>
      </c>
      <c r="B53" s="584"/>
      <c r="C53" s="584"/>
      <c r="D53" s="584"/>
      <c r="E53" s="584"/>
      <c r="F53" s="584"/>
      <c r="G53" s="584"/>
      <c r="H53" s="584"/>
      <c r="I53" s="584"/>
      <c r="J53" s="584"/>
    </row>
    <row r="54" spans="1:10" ht="14.25" thickTop="1">
      <c r="A54" s="585"/>
      <c r="B54" s="585"/>
      <c r="C54" s="585"/>
      <c r="D54" s="585"/>
      <c r="E54" s="585"/>
      <c r="F54" s="585"/>
      <c r="G54" s="585"/>
      <c r="H54" s="585"/>
      <c r="I54" s="585"/>
      <c r="J54" s="585"/>
    </row>
    <row r="55" spans="1:10">
      <c r="A55" s="387"/>
      <c r="B55" s="387"/>
      <c r="C55" s="387"/>
      <c r="D55" s="387"/>
      <c r="E55" s="387"/>
      <c r="F55" s="387"/>
      <c r="G55" s="387"/>
      <c r="H55" s="387"/>
      <c r="I55" s="387"/>
      <c r="J55" s="387"/>
    </row>
    <row r="56" spans="1:10">
      <c r="A56" s="387"/>
      <c r="B56" s="387"/>
      <c r="C56" s="387"/>
      <c r="D56" s="387"/>
      <c r="E56" s="387"/>
      <c r="F56" s="387"/>
      <c r="G56" s="387"/>
      <c r="H56" s="387"/>
      <c r="I56" s="387"/>
      <c r="J56" s="387"/>
    </row>
    <row r="57" spans="1:10">
      <c r="A57" s="387"/>
      <c r="B57" s="387"/>
      <c r="C57" s="387"/>
      <c r="D57" s="387"/>
      <c r="E57" s="387"/>
      <c r="F57" s="387"/>
      <c r="G57" s="387"/>
      <c r="H57" s="387"/>
      <c r="I57" s="387"/>
      <c r="J57" s="387"/>
    </row>
    <row r="58" spans="1:10">
      <c r="A58" s="387"/>
      <c r="B58" s="387"/>
      <c r="C58" s="387"/>
      <c r="D58" s="387"/>
      <c r="E58" s="387"/>
      <c r="F58" s="387"/>
      <c r="G58" s="387"/>
      <c r="H58" s="387"/>
      <c r="I58" s="387"/>
      <c r="J58" s="387"/>
    </row>
    <row r="59" spans="1:10">
      <c r="A59" s="387"/>
      <c r="B59" s="387"/>
      <c r="C59" s="387"/>
      <c r="D59" s="387"/>
      <c r="E59" s="387"/>
      <c r="F59" s="387"/>
      <c r="G59" s="387"/>
      <c r="H59" s="387"/>
      <c r="I59" s="387"/>
      <c r="J59" s="387"/>
    </row>
    <row r="60" spans="1:10">
      <c r="A60" s="387"/>
      <c r="B60" s="387"/>
      <c r="C60" s="387"/>
      <c r="D60" s="387"/>
      <c r="E60" s="387"/>
      <c r="F60" s="387"/>
      <c r="G60" s="387"/>
      <c r="H60" s="387"/>
      <c r="I60" s="387"/>
      <c r="J60" s="387"/>
    </row>
    <row r="61" spans="1:10">
      <c r="A61" s="387"/>
      <c r="B61" s="387"/>
      <c r="C61" s="387"/>
      <c r="D61" s="387"/>
      <c r="E61" s="387"/>
      <c r="F61" s="387"/>
      <c r="G61" s="387"/>
      <c r="H61" s="387"/>
      <c r="I61" s="387"/>
      <c r="J61" s="387"/>
    </row>
    <row r="62" spans="1:10">
      <c r="A62" s="387"/>
      <c r="B62" s="387"/>
      <c r="C62" s="387"/>
      <c r="D62" s="387"/>
      <c r="E62" s="387"/>
      <c r="F62" s="387"/>
      <c r="G62" s="387"/>
      <c r="H62" s="387"/>
      <c r="I62" s="387"/>
      <c r="J62" s="387"/>
    </row>
    <row r="63" spans="1:10">
      <c r="A63" s="387"/>
      <c r="B63" s="387"/>
      <c r="C63" s="387"/>
      <c r="D63" s="387"/>
      <c r="E63" s="387"/>
      <c r="F63" s="387"/>
      <c r="G63" s="387"/>
      <c r="H63" s="387"/>
      <c r="I63" s="387"/>
      <c r="J63" s="387"/>
    </row>
    <row r="64" spans="1:10">
      <c r="A64" s="387"/>
      <c r="B64" s="387"/>
      <c r="C64" s="387"/>
      <c r="D64" s="387"/>
      <c r="E64" s="387"/>
      <c r="F64" s="387"/>
      <c r="G64" s="387"/>
      <c r="H64" s="387"/>
      <c r="I64" s="387"/>
      <c r="J64" s="387"/>
    </row>
    <row r="65" spans="1:10">
      <c r="A65" s="387"/>
      <c r="B65" s="387"/>
      <c r="C65" s="387"/>
      <c r="D65" s="387"/>
      <c r="E65" s="387"/>
      <c r="F65" s="387"/>
      <c r="G65" s="387"/>
      <c r="H65" s="387"/>
      <c r="I65" s="387"/>
      <c r="J65" s="387"/>
    </row>
    <row r="66" spans="1:10" ht="14.25" thickBot="1">
      <c r="A66" s="390"/>
      <c r="B66" s="390"/>
      <c r="C66" s="390"/>
      <c r="D66" s="390"/>
      <c r="E66" s="390"/>
      <c r="F66" s="390"/>
      <c r="G66" s="390"/>
      <c r="H66" s="390"/>
      <c r="I66" s="390"/>
      <c r="J66" s="390"/>
    </row>
    <row r="67" spans="1:10" ht="14.25">
      <c r="A67" s="586" t="s">
        <v>211</v>
      </c>
      <c r="B67" s="586"/>
      <c r="C67" s="586"/>
      <c r="D67" s="586"/>
      <c r="E67" s="586"/>
      <c r="F67" s="586"/>
      <c r="G67" s="586"/>
      <c r="H67" s="586"/>
      <c r="I67" s="586"/>
      <c r="J67" s="586"/>
    </row>
    <row r="68" spans="1:10">
      <c r="A68" s="582" t="s">
        <v>288</v>
      </c>
      <c r="B68" s="582"/>
      <c r="C68" s="582"/>
      <c r="D68" s="582"/>
      <c r="E68" s="582"/>
      <c r="F68" s="582"/>
      <c r="G68" s="582"/>
      <c r="H68" s="582"/>
      <c r="I68" s="582"/>
      <c r="J68" s="582"/>
    </row>
    <row r="69" spans="1:10">
      <c r="A69" s="103"/>
    </row>
  </sheetData>
  <mergeCells count="76">
    <mergeCell ref="C46:D46"/>
    <mergeCell ref="E46:F46"/>
    <mergeCell ref="G46:H46"/>
    <mergeCell ref="I46:J46"/>
    <mergeCell ref="C47:D47"/>
    <mergeCell ref="E47:F47"/>
    <mergeCell ref="G47:H47"/>
    <mergeCell ref="I47:J47"/>
    <mergeCell ref="A53:J53"/>
    <mergeCell ref="A54:J66"/>
    <mergeCell ref="A67:J67"/>
    <mergeCell ref="G50:H50"/>
    <mergeCell ref="I50:J50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E44:F44"/>
    <mergeCell ref="G44:H44"/>
    <mergeCell ref="I44:J44"/>
    <mergeCell ref="C45:D45"/>
    <mergeCell ref="E45:F45"/>
    <mergeCell ref="G45:H45"/>
    <mergeCell ref="I45:J45"/>
    <mergeCell ref="C44:D44"/>
    <mergeCell ref="C42:D42"/>
    <mergeCell ref="E42:F42"/>
    <mergeCell ref="G42:H42"/>
    <mergeCell ref="I42:J42"/>
    <mergeCell ref="C43:D43"/>
    <mergeCell ref="E43:F43"/>
    <mergeCell ref="G43:H43"/>
    <mergeCell ref="I43:J43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G35:H35"/>
    <mergeCell ref="I35:J35"/>
    <mergeCell ref="C36:D36"/>
    <mergeCell ref="E36:F36"/>
    <mergeCell ref="G36:H36"/>
    <mergeCell ref="I36:J36"/>
    <mergeCell ref="A32:C32"/>
    <mergeCell ref="D32:F32"/>
    <mergeCell ref="C35:D35"/>
    <mergeCell ref="E35:F35"/>
    <mergeCell ref="A1:F1"/>
    <mergeCell ref="A2:F2"/>
    <mergeCell ref="A3:F3"/>
    <mergeCell ref="A7:B7"/>
    <mergeCell ref="C7:D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03"/>
  <sheetViews>
    <sheetView topLeftCell="A28" workbookViewId="0">
      <selection activeCell="C54" sqref="C54"/>
    </sheetView>
  </sheetViews>
  <sheetFormatPr defaultRowHeight="13.5"/>
  <cols>
    <col min="1" max="10" width="13" style="69" customWidth="1"/>
    <col min="11" max="16384" width="9" style="69"/>
  </cols>
  <sheetData>
    <row r="1" spans="1:6" ht="18.75">
      <c r="A1" s="570" t="s">
        <v>0</v>
      </c>
      <c r="B1" s="570"/>
      <c r="C1" s="570"/>
      <c r="D1" s="570"/>
      <c r="E1" s="570"/>
      <c r="F1" s="570"/>
    </row>
    <row r="2" spans="1:6" ht="20.25">
      <c r="A2" s="571" t="s">
        <v>253</v>
      </c>
      <c r="B2" s="571"/>
      <c r="C2" s="571"/>
      <c r="D2" s="571"/>
      <c r="E2" s="571"/>
      <c r="F2" s="571"/>
    </row>
    <row r="3" spans="1:6" ht="14.25">
      <c r="A3" s="572" t="s">
        <v>337</v>
      </c>
      <c r="B3" s="572"/>
      <c r="C3" s="572"/>
      <c r="D3" s="572"/>
      <c r="E3" s="572"/>
      <c r="F3" s="572"/>
    </row>
    <row r="4" spans="1:6">
      <c r="A4" s="116" t="s">
        <v>254</v>
      </c>
      <c r="B4" s="131"/>
      <c r="C4" s="116" t="s">
        <v>255</v>
      </c>
      <c r="D4" s="131"/>
      <c r="E4" s="116" t="s">
        <v>256</v>
      </c>
      <c r="F4" s="132"/>
    </row>
    <row r="5" spans="1:6">
      <c r="A5" s="116" t="s">
        <v>257</v>
      </c>
      <c r="B5" s="132"/>
      <c r="C5" s="116" t="s">
        <v>258</v>
      </c>
      <c r="D5" s="132"/>
      <c r="E5" s="116" t="s">
        <v>259</v>
      </c>
      <c r="F5" s="133"/>
    </row>
    <row r="6" spans="1:6">
      <c r="A6" s="116" t="s">
        <v>169</v>
      </c>
      <c r="B6" s="583" t="s">
        <v>289</v>
      </c>
      <c r="C6" s="583"/>
      <c r="D6" s="583"/>
      <c r="E6" s="116" t="s">
        <v>260</v>
      </c>
      <c r="F6" s="134"/>
    </row>
    <row r="7" spans="1:6" ht="13.5" customHeight="1">
      <c r="A7" s="573" t="s">
        <v>261</v>
      </c>
      <c r="B7" s="573"/>
      <c r="C7" s="574"/>
      <c r="D7" s="574"/>
      <c r="E7" s="116" t="s">
        <v>262</v>
      </c>
      <c r="F7" s="134" t="s">
        <v>290</v>
      </c>
    </row>
    <row r="8" spans="1:6" ht="14.25" thickBot="1">
      <c r="A8" s="117"/>
    </row>
    <row r="9" spans="1:6" ht="14.25" thickBot="1">
      <c r="A9" s="135" t="s">
        <v>79</v>
      </c>
      <c r="B9" s="99" t="s">
        <v>291</v>
      </c>
      <c r="C9" s="139" t="s">
        <v>263</v>
      </c>
    </row>
    <row r="10" spans="1:6" ht="14.25" thickBot="1">
      <c r="A10" s="136"/>
      <c r="B10" s="140"/>
      <c r="C10" s="141"/>
    </row>
    <row r="11" spans="1:6" ht="14.25" thickBot="1">
      <c r="A11" s="137"/>
      <c r="B11" s="140"/>
      <c r="C11" s="140"/>
    </row>
    <row r="12" spans="1:6" ht="14.25" thickBot="1">
      <c r="A12" s="137"/>
      <c r="B12" s="140"/>
      <c r="C12" s="140"/>
    </row>
    <row r="13" spans="1:6" ht="14.25" thickBot="1">
      <c r="A13" s="137"/>
      <c r="B13" s="140"/>
      <c r="C13" s="140"/>
    </row>
    <row r="14" spans="1:6" ht="14.25" thickBot="1">
      <c r="A14" s="137"/>
      <c r="B14" s="140"/>
      <c r="C14" s="140"/>
      <c r="E14" s="20"/>
      <c r="F14" t="s">
        <v>88</v>
      </c>
    </row>
    <row r="15" spans="1:6" ht="14.25" thickBot="1">
      <c r="A15" s="137"/>
      <c r="B15" s="140"/>
      <c r="C15" s="140"/>
      <c r="E15" s="24"/>
      <c r="F15" t="s">
        <v>73</v>
      </c>
    </row>
    <row r="16" spans="1:6" ht="14.25" thickBot="1">
      <c r="A16" s="137"/>
      <c r="B16" s="140"/>
      <c r="C16" s="140"/>
      <c r="E16" s="28"/>
      <c r="F16" t="s">
        <v>74</v>
      </c>
    </row>
    <row r="17" spans="1:7" ht="14.25" thickBot="1">
      <c r="A17" s="137"/>
      <c r="B17" s="140"/>
      <c r="C17" s="140"/>
    </row>
    <row r="18" spans="1:7" ht="14.25" thickBot="1">
      <c r="A18" s="137"/>
      <c r="B18" s="140"/>
      <c r="C18" s="140"/>
    </row>
    <row r="19" spans="1:7" ht="14.25" thickBot="1">
      <c r="A19" s="137"/>
      <c r="B19" s="140"/>
      <c r="C19" s="140"/>
    </row>
    <row r="20" spans="1:7" ht="14.25" thickBot="1">
      <c r="A20" s="137"/>
      <c r="B20" s="140"/>
      <c r="C20" s="140"/>
    </row>
    <row r="21" spans="1:7" ht="14.25" thickBot="1">
      <c r="A21" s="137"/>
      <c r="B21" s="140"/>
      <c r="C21" s="140"/>
    </row>
    <row r="22" spans="1:7" ht="14.25" thickBot="1">
      <c r="A22" s="137"/>
      <c r="B22" s="140"/>
      <c r="C22" s="140"/>
    </row>
    <row r="23" spans="1:7" ht="14.25" thickBot="1">
      <c r="A23" s="137"/>
      <c r="B23" s="140"/>
      <c r="C23" s="140"/>
    </row>
    <row r="24" spans="1:7" ht="14.25" thickBot="1">
      <c r="A24" s="137"/>
      <c r="B24" s="140"/>
      <c r="C24" s="140"/>
    </row>
    <row r="25" spans="1:7" ht="14.25" thickBot="1">
      <c r="A25" s="137"/>
      <c r="B25" s="140"/>
      <c r="C25" s="140"/>
    </row>
    <row r="26" spans="1:7" ht="14.25" thickBot="1">
      <c r="A26" s="137"/>
      <c r="B26" s="140"/>
      <c r="C26" s="140"/>
    </row>
    <row r="27" spans="1:7" ht="14.25" thickBot="1">
      <c r="A27" s="137"/>
      <c r="B27" s="140"/>
      <c r="C27" s="140"/>
    </row>
    <row r="28" spans="1:7" ht="14.25" thickBot="1">
      <c r="A28" s="137"/>
      <c r="B28" s="140"/>
      <c r="C28" s="140"/>
    </row>
    <row r="29" spans="1:7" ht="14.25" thickBot="1">
      <c r="A29" s="137"/>
      <c r="B29" s="140"/>
      <c r="C29" s="140"/>
    </row>
    <row r="30" spans="1:7" ht="14.25" thickBot="1">
      <c r="A30" s="138"/>
      <c r="B30" s="140"/>
      <c r="C30" s="140"/>
    </row>
    <row r="31" spans="1:7" ht="14.25" thickBot="1">
      <c r="A31" s="120" t="s">
        <v>264</v>
      </c>
      <c r="B31" s="120"/>
      <c r="C31" s="120" t="s">
        <v>265</v>
      </c>
      <c r="D31" s="120"/>
      <c r="E31" s="120" t="s">
        <v>266</v>
      </c>
      <c r="F31" s="120"/>
      <c r="G31" s="69" t="s">
        <v>267</v>
      </c>
    </row>
    <row r="32" spans="1:7" ht="14.25" thickTop="1">
      <c r="A32" s="566" t="s">
        <v>268</v>
      </c>
      <c r="B32" s="566"/>
      <c r="C32" s="566"/>
      <c r="D32" s="567" t="s">
        <v>269</v>
      </c>
      <c r="E32" s="567"/>
      <c r="F32" s="567"/>
    </row>
    <row r="33" spans="1:7">
      <c r="A33" s="121"/>
      <c r="B33" s="121"/>
      <c r="C33" s="121"/>
      <c r="D33" s="122"/>
      <c r="E33" s="122"/>
      <c r="F33" s="122"/>
    </row>
    <row r="34" spans="1:7">
      <c r="A34" s="121"/>
      <c r="B34" s="121"/>
      <c r="C34" s="121"/>
      <c r="D34" s="122"/>
      <c r="E34" s="122"/>
      <c r="F34" s="122"/>
      <c r="G34" s="122"/>
    </row>
    <row r="35" spans="1:7" ht="14.25" thickBot="1">
      <c r="A35" s="497" t="s">
        <v>518</v>
      </c>
      <c r="B35" s="497"/>
    </row>
    <row r="36" spans="1:7">
      <c r="A36" s="325" t="s">
        <v>516</v>
      </c>
      <c r="B36" s="334" t="s">
        <v>534</v>
      </c>
      <c r="C36" s="326" t="s">
        <v>519</v>
      </c>
      <c r="D36" s="326" t="s">
        <v>520</v>
      </c>
      <c r="E36" s="326" t="s">
        <v>522</v>
      </c>
      <c r="F36" s="326" t="s">
        <v>524</v>
      </c>
      <c r="G36" s="327" t="s">
        <v>525</v>
      </c>
    </row>
    <row r="37" spans="1:7">
      <c r="A37" s="328"/>
      <c r="B37" s="335"/>
      <c r="C37" s="329"/>
      <c r="D37" s="329"/>
      <c r="E37" s="329"/>
      <c r="F37" s="329"/>
      <c r="G37" s="330"/>
    </row>
    <row r="38" spans="1:7">
      <c r="A38" s="328"/>
      <c r="B38" s="335"/>
      <c r="C38" s="329"/>
      <c r="D38" s="329"/>
      <c r="E38" s="329"/>
      <c r="F38" s="329"/>
      <c r="G38" s="330"/>
    </row>
    <row r="39" spans="1:7">
      <c r="A39" s="328"/>
      <c r="B39" s="335"/>
      <c r="C39" s="329"/>
      <c r="D39" s="329"/>
      <c r="E39" s="329"/>
      <c r="F39" s="329"/>
      <c r="G39" s="330"/>
    </row>
    <row r="40" spans="1:7">
      <c r="A40" s="328"/>
      <c r="B40" s="335"/>
      <c r="C40" s="329"/>
      <c r="D40" s="329"/>
      <c r="E40" s="329"/>
      <c r="F40" s="329"/>
      <c r="G40" s="330"/>
    </row>
    <row r="41" spans="1:7">
      <c r="A41" s="328"/>
      <c r="B41" s="335"/>
      <c r="C41" s="329"/>
      <c r="D41" s="329"/>
      <c r="E41" s="329"/>
      <c r="F41" s="329"/>
      <c r="G41" s="330"/>
    </row>
    <row r="42" spans="1:7" ht="14.25" thickBot="1">
      <c r="A42" s="331"/>
      <c r="B42" s="336"/>
      <c r="C42" s="332"/>
      <c r="D42" s="332"/>
      <c r="E42" s="332"/>
      <c r="F42" s="332"/>
      <c r="G42" s="333"/>
    </row>
    <row r="43" spans="1:7">
      <c r="A43" s="324"/>
      <c r="B43" s="323"/>
      <c r="C43" s="323"/>
      <c r="D43" s="323"/>
      <c r="E43" s="323"/>
      <c r="F43" s="323"/>
    </row>
    <row r="44" spans="1:7" ht="14.25" thickBot="1">
      <c r="A44" s="497" t="s">
        <v>526</v>
      </c>
      <c r="B44" s="497"/>
      <c r="C44" s="497"/>
      <c r="D44" s="323"/>
      <c r="E44" s="323"/>
      <c r="F44" s="323"/>
    </row>
    <row r="45" spans="1:7">
      <c r="A45" s="325" t="s">
        <v>527</v>
      </c>
      <c r="B45" s="326" t="s">
        <v>412</v>
      </c>
      <c r="C45" s="326" t="s">
        <v>529</v>
      </c>
      <c r="D45" s="326" t="s">
        <v>530</v>
      </c>
      <c r="E45" s="326" t="s">
        <v>531</v>
      </c>
      <c r="F45" s="327" t="s">
        <v>532</v>
      </c>
      <c r="G45" s="327" t="s">
        <v>525</v>
      </c>
    </row>
    <row r="46" spans="1:7">
      <c r="A46" s="328"/>
      <c r="B46" s="329"/>
      <c r="C46" s="329"/>
      <c r="D46" s="329"/>
      <c r="E46" s="329"/>
      <c r="F46" s="330"/>
      <c r="G46" s="330"/>
    </row>
    <row r="47" spans="1:7">
      <c r="A47" s="328"/>
      <c r="B47" s="329"/>
      <c r="C47" s="329"/>
      <c r="D47" s="329"/>
      <c r="E47" s="329"/>
      <c r="F47" s="330"/>
      <c r="G47" s="330"/>
    </row>
    <row r="48" spans="1:7">
      <c r="A48" s="328"/>
      <c r="B48" s="329"/>
      <c r="C48" s="329"/>
      <c r="D48" s="329"/>
      <c r="E48" s="329"/>
      <c r="F48" s="330"/>
      <c r="G48" s="330"/>
    </row>
    <row r="49" spans="1:8">
      <c r="A49" s="328"/>
      <c r="B49" s="329"/>
      <c r="C49" s="329"/>
      <c r="D49" s="329"/>
      <c r="E49" s="329"/>
      <c r="F49" s="330"/>
      <c r="G49" s="330"/>
    </row>
    <row r="50" spans="1:8">
      <c r="A50" s="328"/>
      <c r="B50" s="329"/>
      <c r="C50" s="329"/>
      <c r="D50" s="329"/>
      <c r="E50" s="329"/>
      <c r="F50" s="330"/>
      <c r="G50" s="330"/>
    </row>
    <row r="51" spans="1:8" ht="14.25" thickBot="1">
      <c r="A51" s="331"/>
      <c r="B51" s="332"/>
      <c r="C51" s="332"/>
      <c r="D51" s="332"/>
      <c r="E51" s="332"/>
      <c r="F51" s="333"/>
      <c r="G51" s="333"/>
    </row>
    <row r="52" spans="1:8">
      <c r="A52" s="121"/>
      <c r="B52" s="121"/>
      <c r="C52" s="121"/>
      <c r="D52" s="122"/>
      <c r="E52" s="122"/>
      <c r="F52" s="122"/>
      <c r="G52" s="122"/>
    </row>
    <row r="53" spans="1:8">
      <c r="A53" s="344" t="s">
        <v>535</v>
      </c>
      <c r="B53" s="121"/>
      <c r="C53" s="121"/>
      <c r="D53" s="122"/>
      <c r="E53" s="122"/>
      <c r="F53" s="122"/>
      <c r="G53" s="122"/>
    </row>
    <row r="54" spans="1:8" ht="24">
      <c r="A54" s="345" t="s">
        <v>536</v>
      </c>
      <c r="B54" s="345" t="s">
        <v>537</v>
      </c>
      <c r="C54" s="345" t="s">
        <v>542</v>
      </c>
      <c r="D54" s="345" t="s">
        <v>543</v>
      </c>
      <c r="E54" s="345" t="s">
        <v>538</v>
      </c>
      <c r="F54" s="345" t="s">
        <v>540</v>
      </c>
      <c r="G54" s="345" t="s">
        <v>541</v>
      </c>
      <c r="H54" s="12"/>
    </row>
    <row r="55" spans="1:8">
      <c r="A55" s="346"/>
      <c r="B55" s="346"/>
      <c r="C55" s="346"/>
      <c r="D55" s="346"/>
      <c r="E55" s="347"/>
      <c r="F55" s="347"/>
      <c r="G55" s="347"/>
      <c r="H55" s="122"/>
    </row>
    <row r="56" spans="1:8">
      <c r="A56" s="348"/>
      <c r="B56" s="348"/>
      <c r="C56" s="348"/>
      <c r="D56" s="348"/>
      <c r="E56" s="348"/>
      <c r="F56" s="348"/>
      <c r="G56" s="348"/>
      <c r="H56" s="12"/>
    </row>
    <row r="57" spans="1:8">
      <c r="A57" s="346"/>
      <c r="B57" s="346"/>
      <c r="C57" s="346"/>
      <c r="D57" s="346"/>
      <c r="E57" s="347"/>
      <c r="F57" s="347"/>
      <c r="G57" s="347"/>
      <c r="H57" s="122"/>
    </row>
    <row r="58" spans="1:8">
      <c r="A58" s="348"/>
      <c r="B58" s="348"/>
      <c r="C58" s="348"/>
      <c r="D58" s="348"/>
      <c r="E58" s="348"/>
      <c r="F58" s="348"/>
      <c r="G58" s="348"/>
      <c r="H58" s="12"/>
    </row>
    <row r="59" spans="1:8">
      <c r="A59" s="346"/>
      <c r="B59" s="346"/>
      <c r="C59" s="346"/>
      <c r="D59" s="346"/>
      <c r="E59" s="347"/>
      <c r="F59" s="347"/>
      <c r="G59" s="347"/>
      <c r="H59" s="122"/>
    </row>
    <row r="60" spans="1:8">
      <c r="A60" s="348"/>
      <c r="B60" s="348"/>
      <c r="C60" s="348"/>
      <c r="D60" s="348"/>
      <c r="E60" s="348"/>
      <c r="F60" s="348"/>
      <c r="G60" s="348"/>
      <c r="H60" s="12"/>
    </row>
    <row r="61" spans="1:8">
      <c r="A61" s="346"/>
      <c r="B61" s="346"/>
      <c r="C61" s="346"/>
      <c r="D61" s="346"/>
      <c r="E61" s="347"/>
      <c r="F61" s="347"/>
      <c r="G61" s="347"/>
      <c r="H61" s="122"/>
    </row>
    <row r="62" spans="1:8">
      <c r="A62" s="348"/>
      <c r="B62" s="348"/>
      <c r="C62" s="348"/>
      <c r="D62" s="348"/>
      <c r="E62" s="348"/>
      <c r="F62" s="348"/>
      <c r="G62" s="348"/>
      <c r="H62" s="12"/>
    </row>
    <row r="63" spans="1:8">
      <c r="A63" s="346"/>
      <c r="B63" s="346"/>
      <c r="C63" s="346"/>
      <c r="D63" s="346"/>
      <c r="E63" s="347"/>
      <c r="F63" s="347"/>
      <c r="G63" s="347"/>
      <c r="H63" s="122"/>
    </row>
    <row r="64" spans="1:8">
      <c r="A64" s="348"/>
      <c r="B64" s="348"/>
      <c r="C64" s="348"/>
      <c r="D64" s="348"/>
      <c r="E64" s="348"/>
      <c r="F64" s="348"/>
      <c r="G64" s="348"/>
      <c r="H64" s="12"/>
    </row>
    <row r="65" spans="1:10">
      <c r="A65" s="346"/>
      <c r="B65" s="346"/>
      <c r="C65" s="346"/>
      <c r="D65" s="346"/>
      <c r="E65" s="347"/>
      <c r="F65" s="347"/>
      <c r="G65" s="347"/>
      <c r="H65" s="122"/>
    </row>
    <row r="66" spans="1:10">
      <c r="A66" s="12"/>
      <c r="B66" s="12"/>
      <c r="C66" s="12"/>
      <c r="D66" s="12"/>
      <c r="E66" s="12"/>
      <c r="F66" s="12"/>
      <c r="G66" s="12"/>
    </row>
    <row r="67" spans="1:10">
      <c r="A67" s="121"/>
      <c r="B67" s="121"/>
      <c r="C67" s="121"/>
      <c r="D67" s="122"/>
      <c r="E67" s="122"/>
      <c r="F67" s="122"/>
      <c r="G67" s="122"/>
    </row>
    <row r="68" spans="1:10" ht="14.25" thickBot="1">
      <c r="A68" s="12"/>
      <c r="B68" s="12"/>
      <c r="C68" s="12"/>
      <c r="D68" s="12"/>
      <c r="E68" s="12"/>
      <c r="F68" s="12"/>
    </row>
    <row r="69" spans="1:10" ht="15" thickTop="1" thickBot="1">
      <c r="A69" s="123" t="s">
        <v>20</v>
      </c>
      <c r="B69" s="124" t="s">
        <v>134</v>
      </c>
      <c r="C69" s="568"/>
      <c r="D69" s="569"/>
      <c r="E69" s="568"/>
      <c r="F69" s="569"/>
      <c r="G69" s="568"/>
      <c r="H69" s="569"/>
      <c r="I69" s="568"/>
      <c r="J69" s="575"/>
    </row>
    <row r="70" spans="1:10" ht="14.25" thickBot="1">
      <c r="A70" s="125" t="s">
        <v>21</v>
      </c>
      <c r="B70" s="126" t="s">
        <v>270</v>
      </c>
      <c r="C70" s="576"/>
      <c r="D70" s="577"/>
      <c r="E70" s="576"/>
      <c r="F70" s="577"/>
      <c r="G70" s="576"/>
      <c r="H70" s="577"/>
      <c r="I70" s="576"/>
      <c r="J70" s="578"/>
    </row>
    <row r="71" spans="1:10" ht="14.25" thickBot="1">
      <c r="A71" s="125" t="s">
        <v>22</v>
      </c>
      <c r="B71" s="126" t="s">
        <v>271</v>
      </c>
      <c r="C71" s="118"/>
      <c r="D71" s="118"/>
      <c r="E71" s="127"/>
      <c r="F71" s="118"/>
      <c r="G71" s="118"/>
      <c r="H71" s="118"/>
      <c r="I71" s="118"/>
      <c r="J71" s="119"/>
    </row>
    <row r="72" spans="1:10" ht="14.25" thickBot="1">
      <c r="A72" s="125" t="s">
        <v>23</v>
      </c>
      <c r="B72" s="126" t="s">
        <v>26</v>
      </c>
      <c r="C72" s="576"/>
      <c r="D72" s="577"/>
      <c r="E72" s="576"/>
      <c r="F72" s="577"/>
      <c r="G72" s="576"/>
      <c r="H72" s="577"/>
      <c r="I72" s="576"/>
      <c r="J72" s="578"/>
    </row>
    <row r="73" spans="1:10" ht="14.25" thickBot="1">
      <c r="A73" s="125" t="s">
        <v>24</v>
      </c>
      <c r="B73" s="126" t="s">
        <v>272</v>
      </c>
      <c r="C73" s="576"/>
      <c r="D73" s="577"/>
      <c r="E73" s="576"/>
      <c r="F73" s="577"/>
      <c r="G73" s="576"/>
      <c r="H73" s="577"/>
      <c r="I73" s="576"/>
      <c r="J73" s="578"/>
    </row>
    <row r="74" spans="1:10" ht="14.25" thickBot="1">
      <c r="A74" s="128"/>
      <c r="B74" s="129" t="s">
        <v>28</v>
      </c>
      <c r="C74" s="579"/>
      <c r="D74" s="580"/>
      <c r="E74" s="579"/>
      <c r="F74" s="580"/>
      <c r="G74" s="579"/>
      <c r="H74" s="580"/>
      <c r="I74" s="579"/>
      <c r="J74" s="581"/>
    </row>
    <row r="75" spans="1:10" ht="15" thickTop="1" thickBot="1">
      <c r="A75" s="125" t="s">
        <v>273</v>
      </c>
      <c r="B75" s="126" t="s">
        <v>178</v>
      </c>
      <c r="C75" s="568"/>
      <c r="D75" s="569"/>
      <c r="E75" s="568"/>
      <c r="F75" s="569"/>
      <c r="G75" s="568"/>
      <c r="H75" s="569"/>
      <c r="I75" s="568"/>
      <c r="J75" s="575"/>
    </row>
    <row r="76" spans="1:10" ht="14.25" thickBot="1">
      <c r="A76" s="125" t="s">
        <v>274</v>
      </c>
      <c r="B76" s="126" t="s">
        <v>270</v>
      </c>
      <c r="C76" s="576"/>
      <c r="D76" s="577"/>
      <c r="E76" s="576"/>
      <c r="F76" s="577"/>
      <c r="G76" s="576"/>
      <c r="H76" s="577"/>
      <c r="I76" s="576"/>
      <c r="J76" s="578"/>
    </row>
    <row r="77" spans="1:10" ht="14.25" thickBot="1">
      <c r="A77" s="125" t="s">
        <v>275</v>
      </c>
      <c r="B77" s="126" t="s">
        <v>276</v>
      </c>
      <c r="C77" s="576"/>
      <c r="D77" s="577"/>
      <c r="E77" s="576"/>
      <c r="F77" s="577"/>
      <c r="G77" s="576"/>
      <c r="H77" s="577"/>
      <c r="I77" s="576"/>
      <c r="J77" s="578"/>
    </row>
    <row r="78" spans="1:10" ht="14.25" thickBot="1">
      <c r="A78" s="125" t="s">
        <v>277</v>
      </c>
      <c r="B78" s="126" t="s">
        <v>278</v>
      </c>
      <c r="C78" s="576"/>
      <c r="D78" s="577"/>
      <c r="E78" s="576"/>
      <c r="F78" s="577"/>
      <c r="G78" s="576"/>
      <c r="H78" s="577"/>
      <c r="I78" s="576"/>
      <c r="J78" s="578"/>
    </row>
    <row r="79" spans="1:10" ht="14.25" thickBot="1">
      <c r="A79" s="125" t="s">
        <v>23</v>
      </c>
      <c r="B79" s="126" t="s">
        <v>279</v>
      </c>
      <c r="C79" s="576"/>
      <c r="D79" s="577"/>
      <c r="E79" s="576"/>
      <c r="F79" s="577"/>
      <c r="G79" s="576"/>
      <c r="H79" s="577"/>
      <c r="I79" s="576"/>
      <c r="J79" s="578"/>
    </row>
    <row r="80" spans="1:10" ht="14.25" thickBot="1">
      <c r="A80" s="130" t="s">
        <v>24</v>
      </c>
      <c r="B80" s="129" t="s">
        <v>28</v>
      </c>
      <c r="C80" s="579"/>
      <c r="D80" s="580"/>
      <c r="E80" s="579"/>
      <c r="F80" s="580"/>
      <c r="G80" s="579"/>
      <c r="H80" s="580"/>
      <c r="I80" s="579"/>
      <c r="J80" s="581"/>
    </row>
    <row r="81" spans="1:10" ht="15" thickTop="1" thickBot="1">
      <c r="A81" s="125" t="s">
        <v>280</v>
      </c>
      <c r="B81" s="126" t="s">
        <v>281</v>
      </c>
      <c r="C81" s="568"/>
      <c r="D81" s="569"/>
      <c r="E81" s="568"/>
      <c r="F81" s="569"/>
      <c r="G81" s="568"/>
      <c r="H81" s="569"/>
      <c r="I81" s="568"/>
      <c r="J81" s="575"/>
    </row>
    <row r="82" spans="1:10" ht="14.25" thickBot="1">
      <c r="A82" s="125" t="s">
        <v>282</v>
      </c>
      <c r="B82" s="126" t="s">
        <v>270</v>
      </c>
      <c r="C82" s="576"/>
      <c r="D82" s="577"/>
      <c r="E82" s="576"/>
      <c r="F82" s="577"/>
      <c r="G82" s="576"/>
      <c r="H82" s="577"/>
      <c r="I82" s="576"/>
      <c r="J82" s="578"/>
    </row>
    <row r="83" spans="1:10" ht="14.25" thickBot="1">
      <c r="A83" s="125" t="s">
        <v>283</v>
      </c>
      <c r="B83" s="126" t="s">
        <v>284</v>
      </c>
      <c r="C83" s="118"/>
      <c r="D83" s="118"/>
      <c r="E83" s="118"/>
      <c r="F83" s="118"/>
      <c r="G83" s="118"/>
      <c r="H83" s="118"/>
      <c r="I83" s="118"/>
      <c r="J83" s="119"/>
    </row>
    <row r="84" spans="1:10" ht="14.25" thickBot="1">
      <c r="A84" s="125" t="s">
        <v>285</v>
      </c>
      <c r="B84" s="126" t="s">
        <v>286</v>
      </c>
      <c r="C84" s="576"/>
      <c r="D84" s="577"/>
      <c r="E84" s="576"/>
      <c r="F84" s="577"/>
      <c r="G84" s="576"/>
      <c r="H84" s="577"/>
      <c r="I84" s="576"/>
      <c r="J84" s="578"/>
    </row>
    <row r="85" spans="1:10" ht="26.25" thickBot="1">
      <c r="A85" s="125" t="s">
        <v>24</v>
      </c>
      <c r="B85" s="126" t="s">
        <v>287</v>
      </c>
      <c r="C85" s="576"/>
      <c r="D85" s="577"/>
      <c r="E85" s="576"/>
      <c r="F85" s="577"/>
      <c r="G85" s="576"/>
      <c r="H85" s="577"/>
      <c r="I85" s="576"/>
      <c r="J85" s="578"/>
    </row>
    <row r="86" spans="1:10" ht="14.25" thickBot="1">
      <c r="A86" s="128"/>
      <c r="B86" s="129" t="s">
        <v>28</v>
      </c>
      <c r="C86" s="579"/>
      <c r="D86" s="580"/>
      <c r="E86" s="579"/>
      <c r="F86" s="580"/>
      <c r="G86" s="579"/>
      <c r="H86" s="580"/>
      <c r="I86" s="579"/>
      <c r="J86" s="581"/>
    </row>
    <row r="87" spans="1:10" ht="21.75" thickTop="1" thickBot="1">
      <c r="A87" s="584" t="s">
        <v>160</v>
      </c>
      <c r="B87" s="584"/>
      <c r="C87" s="584"/>
      <c r="D87" s="584"/>
      <c r="E87" s="584"/>
      <c r="F87" s="584"/>
      <c r="G87" s="584"/>
      <c r="H87" s="584"/>
      <c r="I87" s="584"/>
      <c r="J87" s="584"/>
    </row>
    <row r="88" spans="1:10" ht="14.25" thickTop="1">
      <c r="A88" s="585"/>
      <c r="B88" s="585"/>
      <c r="C88" s="585"/>
      <c r="D88" s="585"/>
      <c r="E88" s="585"/>
      <c r="F88" s="585"/>
      <c r="G88" s="585"/>
      <c r="H88" s="585"/>
      <c r="I88" s="585"/>
      <c r="J88" s="585"/>
    </row>
    <row r="89" spans="1:10">
      <c r="A89" s="387"/>
      <c r="B89" s="387"/>
      <c r="C89" s="387"/>
      <c r="D89" s="387"/>
      <c r="E89" s="387"/>
      <c r="F89" s="387"/>
      <c r="G89" s="387"/>
      <c r="H89" s="387"/>
      <c r="I89" s="387"/>
      <c r="J89" s="387"/>
    </row>
    <row r="90" spans="1:10">
      <c r="A90" s="387"/>
      <c r="B90" s="387"/>
      <c r="C90" s="387"/>
      <c r="D90" s="387"/>
      <c r="E90" s="387"/>
      <c r="F90" s="387"/>
      <c r="G90" s="387"/>
      <c r="H90" s="387"/>
      <c r="I90" s="387"/>
      <c r="J90" s="387"/>
    </row>
    <row r="91" spans="1:10">
      <c r="A91" s="387"/>
      <c r="B91" s="387"/>
      <c r="C91" s="387"/>
      <c r="D91" s="387"/>
      <c r="E91" s="387"/>
      <c r="F91" s="387"/>
      <c r="G91" s="387"/>
      <c r="H91" s="387"/>
      <c r="I91" s="387"/>
      <c r="J91" s="387"/>
    </row>
    <row r="92" spans="1:10">
      <c r="A92" s="387"/>
      <c r="B92" s="387"/>
      <c r="C92" s="387"/>
      <c r="D92" s="387"/>
      <c r="E92" s="387"/>
      <c r="F92" s="387"/>
      <c r="G92" s="387"/>
      <c r="H92" s="387"/>
      <c r="I92" s="387"/>
      <c r="J92" s="387"/>
    </row>
    <row r="93" spans="1:10">
      <c r="A93" s="387"/>
      <c r="B93" s="387"/>
      <c r="C93" s="387"/>
      <c r="D93" s="387"/>
      <c r="E93" s="387"/>
      <c r="F93" s="387"/>
      <c r="G93" s="387"/>
      <c r="H93" s="387"/>
      <c r="I93" s="387"/>
      <c r="J93" s="387"/>
    </row>
    <row r="94" spans="1:10">
      <c r="A94" s="387"/>
      <c r="B94" s="387"/>
      <c r="C94" s="387"/>
      <c r="D94" s="387"/>
      <c r="E94" s="387"/>
      <c r="F94" s="387"/>
      <c r="G94" s="387"/>
      <c r="H94" s="387"/>
      <c r="I94" s="387"/>
      <c r="J94" s="387"/>
    </row>
    <row r="95" spans="1:10">
      <c r="A95" s="387"/>
      <c r="B95" s="387"/>
      <c r="C95" s="387"/>
      <c r="D95" s="387"/>
      <c r="E95" s="387"/>
      <c r="F95" s="387"/>
      <c r="G95" s="387"/>
      <c r="H95" s="387"/>
      <c r="I95" s="387"/>
      <c r="J95" s="387"/>
    </row>
    <row r="96" spans="1:10">
      <c r="A96" s="387"/>
      <c r="B96" s="387"/>
      <c r="C96" s="387"/>
      <c r="D96" s="387"/>
      <c r="E96" s="387"/>
      <c r="F96" s="387"/>
      <c r="G96" s="387"/>
      <c r="H96" s="387"/>
      <c r="I96" s="387"/>
      <c r="J96" s="387"/>
    </row>
    <row r="97" spans="1:10">
      <c r="A97" s="387"/>
      <c r="B97" s="387"/>
      <c r="C97" s="387"/>
      <c r="D97" s="387"/>
      <c r="E97" s="387"/>
      <c r="F97" s="387"/>
      <c r="G97" s="387"/>
      <c r="H97" s="387"/>
      <c r="I97" s="387"/>
      <c r="J97" s="387"/>
    </row>
    <row r="98" spans="1:10">
      <c r="A98" s="387"/>
      <c r="B98" s="387"/>
      <c r="C98" s="387"/>
      <c r="D98" s="387"/>
      <c r="E98" s="387"/>
      <c r="F98" s="387"/>
      <c r="G98" s="387"/>
      <c r="H98" s="387"/>
      <c r="I98" s="387"/>
      <c r="J98" s="387"/>
    </row>
    <row r="99" spans="1:10">
      <c r="A99" s="387"/>
      <c r="B99" s="387"/>
      <c r="C99" s="387"/>
      <c r="D99" s="387"/>
      <c r="E99" s="387"/>
      <c r="F99" s="387"/>
      <c r="G99" s="387"/>
      <c r="H99" s="387"/>
      <c r="I99" s="387"/>
      <c r="J99" s="387"/>
    </row>
    <row r="100" spans="1:10" ht="14.25" thickBot="1">
      <c r="A100" s="390"/>
      <c r="B100" s="390"/>
      <c r="C100" s="390"/>
      <c r="D100" s="390"/>
      <c r="E100" s="390"/>
      <c r="F100" s="390"/>
      <c r="G100" s="390"/>
      <c r="H100" s="390"/>
      <c r="I100" s="390"/>
      <c r="J100" s="390"/>
    </row>
    <row r="101" spans="1:10" ht="14.25">
      <c r="A101" s="586" t="s">
        <v>211</v>
      </c>
      <c r="B101" s="586"/>
      <c r="C101" s="586"/>
      <c r="D101" s="586"/>
      <c r="E101" s="586"/>
      <c r="F101" s="586"/>
      <c r="G101" s="586"/>
      <c r="H101" s="586"/>
      <c r="I101" s="586"/>
      <c r="J101" s="586"/>
    </row>
    <row r="102" spans="1:10">
      <c r="A102" s="582" t="s">
        <v>288</v>
      </c>
      <c r="B102" s="582"/>
      <c r="C102" s="582"/>
      <c r="D102" s="582"/>
      <c r="E102" s="582"/>
      <c r="F102" s="582"/>
      <c r="G102" s="582"/>
      <c r="H102" s="582"/>
      <c r="I102" s="582"/>
      <c r="J102" s="582"/>
    </row>
    <row r="103" spans="1:10">
      <c r="A103" s="103"/>
    </row>
  </sheetData>
  <mergeCells count="78">
    <mergeCell ref="A101:J101"/>
    <mergeCell ref="A102:J102"/>
    <mergeCell ref="C86:D86"/>
    <mergeCell ref="E86:F86"/>
    <mergeCell ref="G86:H86"/>
    <mergeCell ref="I86:J86"/>
    <mergeCell ref="A87:J87"/>
    <mergeCell ref="A88:J100"/>
    <mergeCell ref="C84:D84"/>
    <mergeCell ref="E84:F84"/>
    <mergeCell ref="G84:H84"/>
    <mergeCell ref="I84:J84"/>
    <mergeCell ref="C85:D85"/>
    <mergeCell ref="E85:F85"/>
    <mergeCell ref="G85:H85"/>
    <mergeCell ref="I85:J85"/>
    <mergeCell ref="C81:D81"/>
    <mergeCell ref="E81:F81"/>
    <mergeCell ref="G81:H81"/>
    <mergeCell ref="I81:J81"/>
    <mergeCell ref="C82:D82"/>
    <mergeCell ref="E82:F82"/>
    <mergeCell ref="G82:H82"/>
    <mergeCell ref="I82:J82"/>
    <mergeCell ref="C79:D79"/>
    <mergeCell ref="E79:F79"/>
    <mergeCell ref="G79:H79"/>
    <mergeCell ref="I79:J79"/>
    <mergeCell ref="C80:D80"/>
    <mergeCell ref="E80:F80"/>
    <mergeCell ref="G80:H80"/>
    <mergeCell ref="I80:J80"/>
    <mergeCell ref="C77:D77"/>
    <mergeCell ref="E77:F77"/>
    <mergeCell ref="G77:H77"/>
    <mergeCell ref="I77:J77"/>
    <mergeCell ref="C78:D78"/>
    <mergeCell ref="E78:F78"/>
    <mergeCell ref="G78:H78"/>
    <mergeCell ref="I78:J78"/>
    <mergeCell ref="C75:D75"/>
    <mergeCell ref="E75:F75"/>
    <mergeCell ref="G75:H75"/>
    <mergeCell ref="I75:J75"/>
    <mergeCell ref="C76:D76"/>
    <mergeCell ref="E76:F76"/>
    <mergeCell ref="G76:H76"/>
    <mergeCell ref="I76:J76"/>
    <mergeCell ref="C73:D73"/>
    <mergeCell ref="E73:F73"/>
    <mergeCell ref="G73:H73"/>
    <mergeCell ref="I73:J73"/>
    <mergeCell ref="C74:D74"/>
    <mergeCell ref="E74:F74"/>
    <mergeCell ref="G74:H74"/>
    <mergeCell ref="I74:J74"/>
    <mergeCell ref="C70:D70"/>
    <mergeCell ref="E70:F70"/>
    <mergeCell ref="G70:H70"/>
    <mergeCell ref="I70:J70"/>
    <mergeCell ref="C72:D72"/>
    <mergeCell ref="E72:F72"/>
    <mergeCell ref="G72:H72"/>
    <mergeCell ref="I72:J72"/>
    <mergeCell ref="I69:J69"/>
    <mergeCell ref="A1:F1"/>
    <mergeCell ref="A2:F2"/>
    <mergeCell ref="A3:F3"/>
    <mergeCell ref="B6:D6"/>
    <mergeCell ref="A7:B7"/>
    <mergeCell ref="C7:D7"/>
    <mergeCell ref="A32:C32"/>
    <mergeCell ref="D32:F32"/>
    <mergeCell ref="C69:D69"/>
    <mergeCell ref="E69:F69"/>
    <mergeCell ref="G69:H69"/>
    <mergeCell ref="A35:B35"/>
    <mergeCell ref="A44:C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94"/>
  <sheetViews>
    <sheetView workbookViewId="0">
      <selection activeCell="D67" sqref="D67:E67"/>
    </sheetView>
  </sheetViews>
  <sheetFormatPr defaultRowHeight="13.5"/>
  <cols>
    <col min="1" max="1" width="13" style="69" customWidth="1"/>
    <col min="2" max="3" width="18.625" style="69" bestFit="1" customWidth="1"/>
    <col min="4" max="9" width="13" style="69" customWidth="1"/>
    <col min="10" max="16384" width="9" style="69"/>
  </cols>
  <sheetData>
    <row r="1" spans="1:10" ht="18.75">
      <c r="A1" s="379" t="s">
        <v>0</v>
      </c>
      <c r="B1" s="379"/>
      <c r="C1" s="379"/>
      <c r="D1" s="379"/>
      <c r="E1" s="379"/>
      <c r="F1" s="379"/>
      <c r="G1" s="379"/>
      <c r="H1" s="379"/>
    </row>
    <row r="2" spans="1:10" ht="20.25">
      <c r="A2" s="380" t="s">
        <v>1</v>
      </c>
      <c r="B2" s="380"/>
      <c r="C2" s="380"/>
      <c r="D2" s="380"/>
      <c r="E2" s="380"/>
      <c r="F2" s="380"/>
      <c r="G2" s="380"/>
      <c r="H2" s="380"/>
    </row>
    <row r="3" spans="1:10">
      <c r="A3" s="381" t="s">
        <v>338</v>
      </c>
      <c r="B3" s="381"/>
      <c r="C3" s="381"/>
      <c r="D3" s="381"/>
      <c r="E3" s="381"/>
      <c r="F3" s="381"/>
      <c r="G3" s="381"/>
      <c r="H3" s="381"/>
    </row>
    <row r="4" spans="1:10">
      <c r="A4" s="1" t="s">
        <v>339</v>
      </c>
      <c r="B4" s="79"/>
      <c r="D4" s="69" t="s">
        <v>340</v>
      </c>
      <c r="E4" s="79"/>
      <c r="G4" s="69" t="s">
        <v>341</v>
      </c>
      <c r="H4" s="79"/>
    </row>
    <row r="5" spans="1:10">
      <c r="A5" s="1" t="s">
        <v>342</v>
      </c>
      <c r="B5" s="79"/>
      <c r="D5" s="69" t="s">
        <v>343</v>
      </c>
      <c r="E5" s="79"/>
      <c r="G5" s="69" t="s">
        <v>344</v>
      </c>
      <c r="H5" s="79"/>
    </row>
    <row r="6" spans="1:10">
      <c r="A6" s="1" t="s">
        <v>169</v>
      </c>
      <c r="B6" s="79"/>
    </row>
    <row r="7" spans="1:10" ht="14.25" thickBot="1">
      <c r="A7" s="502" t="s">
        <v>345</v>
      </c>
      <c r="B7" s="502"/>
      <c r="C7" s="79"/>
    </row>
    <row r="8" spans="1:10" ht="26.25" thickBot="1">
      <c r="A8" s="151" t="s">
        <v>178</v>
      </c>
      <c r="B8" s="159" t="s">
        <v>3</v>
      </c>
      <c r="C8" s="163" t="s">
        <v>346</v>
      </c>
      <c r="D8" s="163" t="s">
        <v>347</v>
      </c>
      <c r="E8" s="163" t="s">
        <v>348</v>
      </c>
      <c r="F8" s="163" t="s">
        <v>349</v>
      </c>
      <c r="G8" s="158" t="s">
        <v>361</v>
      </c>
      <c r="H8" s="159" t="s">
        <v>350</v>
      </c>
    </row>
    <row r="9" spans="1:10" ht="14.25" thickBot="1">
      <c r="A9" s="169"/>
      <c r="B9" s="161"/>
      <c r="C9" s="61"/>
      <c r="D9" s="61"/>
      <c r="E9" s="61"/>
      <c r="F9" s="61"/>
      <c r="G9" s="170">
        <f>E9-F9</f>
        <v>0</v>
      </c>
      <c r="H9" s="161"/>
    </row>
    <row r="10" spans="1:10" ht="14.25" thickBot="1">
      <c r="A10" s="169"/>
      <c r="B10" s="161"/>
      <c r="C10" s="61"/>
      <c r="D10" s="61"/>
      <c r="E10" s="61"/>
      <c r="F10" s="61"/>
      <c r="G10" s="170"/>
      <c r="H10" s="161"/>
    </row>
    <row r="11" spans="1:10" ht="14.25" thickBot="1">
      <c r="A11" s="169"/>
      <c r="B11" s="161"/>
      <c r="C11" s="61"/>
      <c r="D11" s="61"/>
      <c r="E11" s="61"/>
      <c r="F11" s="61"/>
      <c r="G11" s="170"/>
      <c r="H11" s="161"/>
    </row>
    <row r="12" spans="1:10" ht="14.25" thickBot="1">
      <c r="A12" s="169"/>
      <c r="B12" s="161"/>
      <c r="C12" s="61"/>
      <c r="D12" s="61"/>
      <c r="E12" s="61"/>
      <c r="F12" s="61"/>
      <c r="G12" s="170"/>
      <c r="H12" s="161"/>
      <c r="J12" s="69" t="s">
        <v>351</v>
      </c>
    </row>
    <row r="13" spans="1:10" ht="14.25" thickBot="1">
      <c r="A13" s="169"/>
      <c r="B13" s="161"/>
      <c r="C13" s="61"/>
      <c r="D13" s="61"/>
      <c r="E13" s="61"/>
      <c r="F13" s="61"/>
      <c r="G13" s="170"/>
      <c r="H13" s="161"/>
    </row>
    <row r="14" spans="1:10" ht="14.25" thickBot="1">
      <c r="A14" s="169"/>
      <c r="B14" s="161"/>
      <c r="C14" s="61"/>
      <c r="D14" s="61"/>
      <c r="E14" s="61"/>
      <c r="F14" s="84"/>
      <c r="G14" s="170"/>
      <c r="H14" s="161"/>
    </row>
    <row r="15" spans="1:10" ht="14.25" thickBot="1">
      <c r="A15" s="169"/>
      <c r="B15" s="161"/>
      <c r="C15" s="61"/>
      <c r="D15" s="61"/>
      <c r="E15" s="61"/>
      <c r="F15" s="61"/>
      <c r="G15" s="170"/>
      <c r="H15" s="161"/>
    </row>
    <row r="16" spans="1:10" ht="14.25" thickBot="1">
      <c r="A16" s="169"/>
      <c r="B16" s="161"/>
      <c r="C16" s="61"/>
      <c r="D16" s="61"/>
      <c r="E16" s="61"/>
      <c r="F16" s="84"/>
      <c r="G16" s="170"/>
      <c r="H16" s="161"/>
    </row>
    <row r="17" spans="1:12" ht="14.25" thickBot="1">
      <c r="A17" s="169"/>
      <c r="B17" s="161"/>
      <c r="C17" s="61"/>
      <c r="D17" s="61"/>
      <c r="E17" s="61"/>
      <c r="F17" s="84"/>
      <c r="G17" s="170"/>
      <c r="H17" s="161"/>
      <c r="K17" s="20"/>
      <c r="L17" t="s">
        <v>88</v>
      </c>
    </row>
    <row r="18" spans="1:12" ht="14.25" thickBot="1">
      <c r="A18" s="169"/>
      <c r="B18" s="161"/>
      <c r="C18" s="61"/>
      <c r="D18" s="61"/>
      <c r="E18" s="61"/>
      <c r="F18" s="84"/>
      <c r="G18" s="170"/>
      <c r="H18" s="161"/>
      <c r="K18" s="24"/>
      <c r="L18" t="s">
        <v>73</v>
      </c>
    </row>
    <row r="19" spans="1:12" ht="14.25" thickBot="1">
      <c r="A19" s="169"/>
      <c r="B19" s="161"/>
      <c r="C19" s="61"/>
      <c r="D19" s="61"/>
      <c r="E19" s="61"/>
      <c r="F19" s="84"/>
      <c r="G19" s="171"/>
      <c r="H19" s="161"/>
      <c r="K19" s="28"/>
      <c r="L19" t="s">
        <v>74</v>
      </c>
    </row>
    <row r="20" spans="1:12" ht="14.25" thickBot="1">
      <c r="A20" s="169"/>
      <c r="B20" s="161"/>
      <c r="C20" s="61"/>
      <c r="D20" s="61"/>
      <c r="E20" s="61"/>
      <c r="F20" s="84"/>
      <c r="G20" s="171"/>
      <c r="H20" s="161"/>
    </row>
    <row r="21" spans="1:12" ht="14.25" thickBot="1">
      <c r="A21" s="169"/>
      <c r="B21" s="161"/>
      <c r="C21" s="61"/>
      <c r="D21" s="61"/>
      <c r="E21" s="61"/>
      <c r="F21" s="84"/>
      <c r="G21" s="171"/>
      <c r="H21" s="161"/>
    </row>
    <row r="22" spans="1:12" ht="14.25" thickBot="1">
      <c r="A22" s="169"/>
      <c r="B22" s="161"/>
      <c r="C22" s="61"/>
      <c r="D22" s="61"/>
      <c r="E22" s="61"/>
      <c r="F22" s="84"/>
      <c r="G22" s="170"/>
      <c r="H22" s="161"/>
    </row>
    <row r="23" spans="1:12" ht="14.25" thickBot="1">
      <c r="A23" s="169"/>
      <c r="B23" s="161"/>
      <c r="C23" s="61"/>
      <c r="D23" s="61"/>
      <c r="E23" s="61"/>
      <c r="F23" s="61"/>
      <c r="G23" s="170"/>
      <c r="H23" s="161"/>
    </row>
    <row r="24" spans="1:12" ht="14.25" thickBot="1">
      <c r="A24" s="169"/>
      <c r="B24" s="161"/>
      <c r="C24" s="61"/>
      <c r="D24" s="61"/>
      <c r="E24" s="61"/>
      <c r="F24" s="61"/>
      <c r="G24" s="170"/>
      <c r="H24" s="161"/>
    </row>
    <row r="25" spans="1:12" ht="14.25" thickBot="1">
      <c r="A25" s="169"/>
      <c r="B25" s="161"/>
      <c r="C25" s="61"/>
      <c r="D25" s="61"/>
      <c r="E25" s="61"/>
      <c r="F25" s="61"/>
      <c r="G25" s="170"/>
      <c r="H25" s="161"/>
    </row>
    <row r="26" spans="1:12" ht="14.25" thickBot="1">
      <c r="A26" s="169"/>
      <c r="B26" s="161"/>
      <c r="C26" s="61"/>
      <c r="D26" s="61"/>
      <c r="E26" s="61"/>
      <c r="F26" s="61"/>
      <c r="G26" s="170"/>
      <c r="H26" s="161"/>
    </row>
    <row r="27" spans="1:12" ht="14.25" thickBot="1">
      <c r="A27" s="169"/>
      <c r="B27" s="161"/>
      <c r="C27" s="61"/>
      <c r="D27" s="61"/>
      <c r="E27" s="61"/>
      <c r="F27" s="61"/>
      <c r="G27" s="170"/>
      <c r="H27" s="161"/>
    </row>
    <row r="28" spans="1:12" ht="14.25" thickBot="1">
      <c r="A28" s="169"/>
      <c r="B28" s="161"/>
      <c r="C28" s="172"/>
      <c r="D28" s="172"/>
      <c r="E28" s="61"/>
      <c r="F28" s="61"/>
      <c r="G28" s="170"/>
      <c r="H28" s="161"/>
    </row>
    <row r="29" spans="1:12" ht="14.25" thickBot="1">
      <c r="A29" s="169"/>
      <c r="B29" s="165"/>
      <c r="C29" s="61"/>
      <c r="D29" s="61"/>
      <c r="E29" s="61"/>
      <c r="F29" s="61"/>
      <c r="G29" s="170"/>
      <c r="H29" s="161"/>
    </row>
    <row r="30" spans="1:12" ht="14.25" thickBot="1">
      <c r="A30" s="169"/>
      <c r="B30" s="165"/>
      <c r="C30" s="61"/>
      <c r="D30" s="61"/>
      <c r="E30" s="61"/>
      <c r="F30" s="61"/>
      <c r="G30" s="170"/>
      <c r="H30" s="161"/>
    </row>
    <row r="31" spans="1:12">
      <c r="A31" s="1" t="s">
        <v>352</v>
      </c>
      <c r="C31" s="69" t="s">
        <v>353</v>
      </c>
      <c r="E31" s="69" t="s">
        <v>354</v>
      </c>
      <c r="G31" s="69" t="s">
        <v>355</v>
      </c>
    </row>
    <row r="32" spans="1:12">
      <c r="A32" s="1"/>
    </row>
    <row r="33" spans="1:8">
      <c r="A33" s="1"/>
    </row>
    <row r="34" spans="1:8" ht="14.25" thickBot="1">
      <c r="A34" s="497" t="s">
        <v>518</v>
      </c>
      <c r="B34" s="497"/>
    </row>
    <row r="35" spans="1:8">
      <c r="A35" s="325" t="s">
        <v>516</v>
      </c>
      <c r="B35" s="334" t="s">
        <v>534</v>
      </c>
      <c r="C35" s="326" t="s">
        <v>519</v>
      </c>
      <c r="D35" s="326" t="s">
        <v>520</v>
      </c>
      <c r="E35" s="326" t="s">
        <v>522</v>
      </c>
      <c r="F35" s="326" t="s">
        <v>524</v>
      </c>
      <c r="G35" s="327" t="s">
        <v>525</v>
      </c>
    </row>
    <row r="36" spans="1:8">
      <c r="A36" s="328"/>
      <c r="B36" s="335"/>
      <c r="C36" s="329"/>
      <c r="D36" s="329"/>
      <c r="E36" s="329"/>
      <c r="F36" s="329"/>
      <c r="G36" s="330"/>
    </row>
    <row r="37" spans="1:8">
      <c r="A37" s="328"/>
      <c r="B37" s="335"/>
      <c r="C37" s="329"/>
      <c r="D37" s="329"/>
      <c r="E37" s="329"/>
      <c r="F37" s="329"/>
      <c r="G37" s="330"/>
    </row>
    <row r="38" spans="1:8">
      <c r="A38" s="328"/>
      <c r="B38" s="335"/>
      <c r="C38" s="329"/>
      <c r="D38" s="329"/>
      <c r="E38" s="329"/>
      <c r="F38" s="329"/>
      <c r="G38" s="330"/>
    </row>
    <row r="39" spans="1:8">
      <c r="A39" s="328"/>
      <c r="B39" s="335"/>
      <c r="C39" s="329"/>
      <c r="D39" s="329"/>
      <c r="E39" s="329"/>
      <c r="F39" s="329"/>
      <c r="G39" s="330"/>
    </row>
    <row r="40" spans="1:8">
      <c r="A40" s="328"/>
      <c r="B40" s="335"/>
      <c r="C40" s="329"/>
      <c r="D40" s="329"/>
      <c r="E40" s="329"/>
      <c r="F40" s="329"/>
      <c r="G40" s="330"/>
    </row>
    <row r="41" spans="1:8" ht="14.25" thickBot="1">
      <c r="A41" s="331"/>
      <c r="B41" s="336"/>
      <c r="C41" s="332"/>
      <c r="D41" s="332"/>
      <c r="E41" s="332"/>
      <c r="F41" s="332"/>
      <c r="G41" s="333"/>
    </row>
    <row r="42" spans="1:8">
      <c r="A42" s="324"/>
      <c r="B42" s="323"/>
      <c r="C42" s="323"/>
      <c r="D42" s="323"/>
      <c r="E42" s="323"/>
      <c r="F42" s="323"/>
    </row>
    <row r="43" spans="1:8">
      <c r="A43" s="121"/>
      <c r="B43" s="121"/>
      <c r="C43" s="121"/>
      <c r="D43" s="122"/>
      <c r="E43" s="122"/>
      <c r="F43" s="122"/>
      <c r="G43" s="122"/>
    </row>
    <row r="44" spans="1:8">
      <c r="A44" s="344" t="s">
        <v>535</v>
      </c>
      <c r="B44" s="121"/>
      <c r="C44" s="121"/>
      <c r="D44" s="122"/>
      <c r="E44" s="122"/>
      <c r="F44" s="122"/>
      <c r="G44" s="122"/>
    </row>
    <row r="45" spans="1:8" ht="24">
      <c r="A45" s="345" t="s">
        <v>536</v>
      </c>
      <c r="B45" s="345" t="s">
        <v>537</v>
      </c>
      <c r="C45" s="345" t="s">
        <v>542</v>
      </c>
      <c r="D45" s="345" t="s">
        <v>543</v>
      </c>
      <c r="E45" s="345" t="s">
        <v>538</v>
      </c>
      <c r="F45" s="345" t="s">
        <v>540</v>
      </c>
      <c r="G45" s="345" t="s">
        <v>541</v>
      </c>
      <c r="H45" s="12"/>
    </row>
    <row r="46" spans="1:8">
      <c r="A46" s="346"/>
      <c r="B46" s="346"/>
      <c r="C46" s="346"/>
      <c r="D46" s="346"/>
      <c r="E46" s="347"/>
      <c r="F46" s="347"/>
      <c r="G46" s="347"/>
      <c r="H46" s="122"/>
    </row>
    <row r="47" spans="1:8">
      <c r="A47" s="348"/>
      <c r="B47" s="348"/>
      <c r="C47" s="348"/>
      <c r="D47" s="348"/>
      <c r="E47" s="348"/>
      <c r="F47" s="348"/>
      <c r="G47" s="348"/>
      <c r="H47" s="12"/>
    </row>
    <row r="48" spans="1:8">
      <c r="A48" s="346"/>
      <c r="B48" s="346"/>
      <c r="C48" s="346"/>
      <c r="D48" s="346"/>
      <c r="E48" s="347"/>
      <c r="F48" s="347"/>
      <c r="G48" s="347"/>
      <c r="H48" s="122"/>
    </row>
    <row r="49" spans="1:16">
      <c r="A49" s="348"/>
      <c r="B49" s="348"/>
      <c r="C49" s="348"/>
      <c r="D49" s="348"/>
      <c r="E49" s="348"/>
      <c r="F49" s="348"/>
      <c r="G49" s="348"/>
      <c r="H49" s="12"/>
    </row>
    <row r="50" spans="1:16">
      <c r="A50" s="346"/>
      <c r="B50" s="346"/>
      <c r="C50" s="346"/>
      <c r="D50" s="346"/>
      <c r="E50" s="347"/>
      <c r="F50" s="347"/>
      <c r="G50" s="347"/>
      <c r="H50" s="122"/>
    </row>
    <row r="51" spans="1:16">
      <c r="A51" s="348"/>
      <c r="B51" s="348"/>
      <c r="C51" s="348"/>
      <c r="D51" s="348"/>
      <c r="E51" s="348"/>
      <c r="F51" s="348"/>
      <c r="G51" s="348"/>
      <c r="H51" s="12"/>
    </row>
    <row r="52" spans="1:16">
      <c r="A52" s="346"/>
      <c r="B52" s="346"/>
      <c r="C52" s="346"/>
      <c r="D52" s="346"/>
      <c r="E52" s="347"/>
      <c r="F52" s="347"/>
      <c r="G52" s="347"/>
      <c r="H52" s="122"/>
    </row>
    <row r="53" spans="1:16">
      <c r="A53" s="348"/>
      <c r="B53" s="348"/>
      <c r="C53" s="348"/>
      <c r="D53" s="348"/>
      <c r="E53" s="348"/>
      <c r="F53" s="348"/>
      <c r="G53" s="348"/>
      <c r="H53" s="12"/>
    </row>
    <row r="54" spans="1:16">
      <c r="A54" s="346"/>
      <c r="B54" s="346"/>
      <c r="C54" s="346"/>
      <c r="D54" s="346"/>
      <c r="E54" s="347"/>
      <c r="F54" s="347"/>
      <c r="G54" s="347"/>
      <c r="H54" s="122"/>
    </row>
    <row r="55" spans="1:16">
      <c r="A55" s="348"/>
      <c r="B55" s="348"/>
      <c r="C55" s="348"/>
      <c r="D55" s="348"/>
      <c r="E55" s="348"/>
      <c r="F55" s="348"/>
      <c r="G55" s="348"/>
      <c r="H55" s="12"/>
    </row>
    <row r="56" spans="1:16">
      <c r="A56" s="346"/>
      <c r="B56" s="346"/>
      <c r="C56" s="346"/>
      <c r="D56" s="346"/>
      <c r="E56" s="347"/>
      <c r="F56" s="347"/>
      <c r="G56" s="347"/>
      <c r="H56" s="122"/>
    </row>
    <row r="57" spans="1:16" s="352" customFormat="1">
      <c r="A57" s="350"/>
      <c r="B57" s="350"/>
      <c r="C57" s="350"/>
      <c r="D57" s="350"/>
      <c r="E57" s="351"/>
      <c r="F57" s="351"/>
      <c r="G57" s="351"/>
      <c r="H57" s="351"/>
    </row>
    <row r="58" spans="1:16" s="352" customFormat="1" ht="14.25" thickBot="1">
      <c r="A58" s="350"/>
      <c r="B58" s="350"/>
      <c r="C58" s="350"/>
      <c r="D58" s="350"/>
      <c r="E58" s="351"/>
      <c r="F58" s="351"/>
      <c r="G58" s="351"/>
      <c r="H58" s="351"/>
    </row>
    <row r="59" spans="1:16" ht="14.25" thickBot="1">
      <c r="A59" s="166"/>
      <c r="B59" s="549" t="s">
        <v>516</v>
      </c>
      <c r="C59" s="551"/>
      <c r="D59" s="547"/>
      <c r="E59" s="548"/>
      <c r="F59" s="547"/>
      <c r="G59" s="548"/>
      <c r="H59" s="547"/>
      <c r="I59" s="548"/>
      <c r="O59" s="322"/>
      <c r="P59" s="322"/>
    </row>
    <row r="60" spans="1:16" ht="14.25" thickBot="1">
      <c r="A60" s="164" t="s">
        <v>20</v>
      </c>
      <c r="B60" s="549" t="s">
        <v>517</v>
      </c>
      <c r="C60" s="551"/>
      <c r="D60" s="162"/>
      <c r="E60" s="162"/>
      <c r="F60" s="162"/>
      <c r="G60" s="162"/>
      <c r="H60" s="162"/>
      <c r="I60" s="162"/>
    </row>
    <row r="61" spans="1:16" ht="14.25" thickBot="1">
      <c r="A61" s="164" t="s">
        <v>135</v>
      </c>
      <c r="B61" s="549" t="s">
        <v>521</v>
      </c>
      <c r="C61" s="551"/>
      <c r="D61" s="547"/>
      <c r="E61" s="548"/>
      <c r="F61" s="547"/>
      <c r="G61" s="548"/>
      <c r="H61" s="547"/>
      <c r="I61" s="548"/>
    </row>
    <row r="62" spans="1:16" ht="14.25" thickBot="1">
      <c r="A62" s="164" t="s">
        <v>136</v>
      </c>
      <c r="B62" s="549" t="s">
        <v>523</v>
      </c>
      <c r="C62" s="551"/>
      <c r="D62" s="547"/>
      <c r="E62" s="548"/>
      <c r="F62" s="547"/>
      <c r="G62" s="548"/>
      <c r="H62" s="547"/>
      <c r="I62" s="548"/>
    </row>
    <row r="63" spans="1:16" ht="14.25" thickBot="1">
      <c r="A63" s="14"/>
      <c r="B63" s="549" t="s">
        <v>525</v>
      </c>
      <c r="C63" s="551"/>
      <c r="D63" s="547"/>
      <c r="E63" s="548"/>
      <c r="F63" s="547"/>
      <c r="G63" s="548"/>
      <c r="H63" s="547"/>
      <c r="I63" s="548"/>
    </row>
    <row r="64" spans="1:16">
      <c r="A64" s="227"/>
    </row>
    <row r="65" spans="1:9" ht="14.25" thickBot="1">
      <c r="A65" s="227"/>
    </row>
    <row r="66" spans="1:9">
      <c r="A66" s="321" t="s">
        <v>29</v>
      </c>
      <c r="B66" s="498" t="s">
        <v>31</v>
      </c>
      <c r="C66" s="498" t="s">
        <v>356</v>
      </c>
      <c r="D66" s="422" t="s">
        <v>357</v>
      </c>
      <c r="E66" s="423"/>
      <c r="F66" s="591" t="s">
        <v>358</v>
      </c>
      <c r="G66" s="592"/>
      <c r="H66" s="422" t="s">
        <v>28</v>
      </c>
      <c r="I66" s="423"/>
    </row>
    <row r="67" spans="1:9" ht="14.25" thickBot="1">
      <c r="A67" s="164" t="s">
        <v>30</v>
      </c>
      <c r="B67" s="500"/>
      <c r="C67" s="500"/>
      <c r="D67" s="411" t="s">
        <v>359</v>
      </c>
      <c r="E67" s="413"/>
      <c r="F67" s="389"/>
      <c r="G67" s="391"/>
      <c r="H67" s="411"/>
      <c r="I67" s="413"/>
    </row>
    <row r="68" spans="1:9" ht="14.25" thickBot="1">
      <c r="A68" s="164" t="s">
        <v>24</v>
      </c>
      <c r="B68" s="587"/>
      <c r="C68" s="160"/>
      <c r="D68" s="589"/>
      <c r="E68" s="590"/>
      <c r="F68" s="589"/>
      <c r="G68" s="590"/>
      <c r="H68" s="589"/>
      <c r="I68" s="590"/>
    </row>
    <row r="69" spans="1:9" ht="14.25" thickBot="1">
      <c r="A69" s="14"/>
      <c r="B69" s="588"/>
      <c r="C69" s="160"/>
      <c r="D69" s="420"/>
      <c r="E69" s="421"/>
      <c r="F69" s="420"/>
      <c r="G69" s="421"/>
      <c r="H69" s="420"/>
      <c r="I69" s="421"/>
    </row>
    <row r="70" spans="1:9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9.5">
      <c r="A71" s="167" t="s">
        <v>160</v>
      </c>
    </row>
    <row r="72" spans="1:9" ht="18.75">
      <c r="A72" s="76"/>
    </row>
    <row r="73" spans="1:9">
      <c r="A73" s="103"/>
    </row>
    <row r="74" spans="1:9">
      <c r="A74" s="103"/>
    </row>
    <row r="75" spans="1:9">
      <c r="A75" s="103"/>
    </row>
    <row r="76" spans="1:9">
      <c r="A76" s="103"/>
    </row>
    <row r="77" spans="1:9">
      <c r="A77" s="103"/>
    </row>
    <row r="78" spans="1:9">
      <c r="A78" s="103"/>
    </row>
    <row r="79" spans="1:9">
      <c r="A79" s="103"/>
    </row>
    <row r="80" spans="1:9">
      <c r="A80" s="103"/>
    </row>
    <row r="81" spans="1:1">
      <c r="A81" s="103"/>
    </row>
    <row r="82" spans="1:1">
      <c r="A82" s="103"/>
    </row>
    <row r="83" spans="1:1">
      <c r="A83" s="103"/>
    </row>
    <row r="84" spans="1:1">
      <c r="A84" s="103"/>
    </row>
    <row r="85" spans="1:1">
      <c r="A85" s="103"/>
    </row>
    <row r="86" spans="1:1">
      <c r="A86" s="103"/>
    </row>
    <row r="87" spans="1:1">
      <c r="A87" s="103"/>
    </row>
    <row r="88" spans="1:1">
      <c r="A88" s="103"/>
    </row>
    <row r="89" spans="1:1">
      <c r="A89" s="103"/>
    </row>
    <row r="90" spans="1:1">
      <c r="A90" s="103"/>
    </row>
    <row r="91" spans="1:1">
      <c r="A91" s="103"/>
    </row>
    <row r="92" spans="1:1">
      <c r="A92" s="103"/>
    </row>
    <row r="94" spans="1:1" ht="15.75">
      <c r="A94" s="168" t="s">
        <v>360</v>
      </c>
    </row>
  </sheetData>
  <mergeCells count="32">
    <mergeCell ref="F62:G62"/>
    <mergeCell ref="B68:B69"/>
    <mergeCell ref="D68:E69"/>
    <mergeCell ref="F68:G69"/>
    <mergeCell ref="H68:I69"/>
    <mergeCell ref="B63:C63"/>
    <mergeCell ref="D63:E63"/>
    <mergeCell ref="F63:G63"/>
    <mergeCell ref="H63:I63"/>
    <mergeCell ref="B66:B67"/>
    <mergeCell ref="C66:C67"/>
    <mergeCell ref="D66:E66"/>
    <mergeCell ref="F66:G67"/>
    <mergeCell ref="H66:I67"/>
    <mergeCell ref="D67:E67"/>
    <mergeCell ref="H62:I62"/>
    <mergeCell ref="F61:G61"/>
    <mergeCell ref="H61:I61"/>
    <mergeCell ref="A1:H1"/>
    <mergeCell ref="A2:H2"/>
    <mergeCell ref="A3:H3"/>
    <mergeCell ref="A7:B7"/>
    <mergeCell ref="B59:C59"/>
    <mergeCell ref="D59:E59"/>
    <mergeCell ref="F59:G59"/>
    <mergeCell ref="H59:I59"/>
    <mergeCell ref="A34:B34"/>
    <mergeCell ref="B62:C62"/>
    <mergeCell ref="D62:E62"/>
    <mergeCell ref="B60:C60"/>
    <mergeCell ref="B61:C61"/>
    <mergeCell ref="D61:E61"/>
  </mergeCells>
  <phoneticPr fontId="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workbookViewId="0">
      <selection activeCell="E78" sqref="E78"/>
    </sheetView>
  </sheetViews>
  <sheetFormatPr defaultRowHeight="13.5"/>
  <cols>
    <col min="1" max="1" width="11" style="69" customWidth="1"/>
    <col min="2" max="16384" width="9" style="69"/>
  </cols>
  <sheetData>
    <row r="1" spans="1:25" ht="20.25" thickTop="1" thickBot="1">
      <c r="A1" s="379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V1" s="593" t="s">
        <v>362</v>
      </c>
      <c r="W1" s="594"/>
      <c r="X1" s="595"/>
      <c r="Y1" s="596" t="s">
        <v>363</v>
      </c>
    </row>
    <row r="2" spans="1:25" ht="21" thickBot="1">
      <c r="A2" s="380" t="s">
        <v>1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V2" s="176" t="s">
        <v>364</v>
      </c>
      <c r="W2" s="177" t="s">
        <v>365</v>
      </c>
      <c r="X2" s="177" t="s">
        <v>366</v>
      </c>
      <c r="Y2" s="597"/>
    </row>
    <row r="3" spans="1:25" ht="15" thickBot="1">
      <c r="A3" s="381" t="s">
        <v>367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V3" s="176" t="s">
        <v>365</v>
      </c>
      <c r="W3" s="177" t="s">
        <v>366</v>
      </c>
      <c r="X3" s="177" t="s">
        <v>368</v>
      </c>
      <c r="Y3" s="597"/>
    </row>
    <row r="4" spans="1:25" ht="15" thickBot="1">
      <c r="A4" s="1" t="s">
        <v>369</v>
      </c>
      <c r="B4" s="79"/>
      <c r="D4" s="69" t="s">
        <v>370</v>
      </c>
      <c r="E4" s="79"/>
      <c r="H4" s="69" t="s">
        <v>371</v>
      </c>
      <c r="I4" s="79"/>
      <c r="V4" s="178" t="s">
        <v>366</v>
      </c>
      <c r="W4" s="179" t="s">
        <v>368</v>
      </c>
      <c r="X4" s="179" t="s">
        <v>372</v>
      </c>
      <c r="Y4" s="598"/>
    </row>
    <row r="5" spans="1:25" ht="15.75" thickTop="1" thickBot="1">
      <c r="A5" s="1" t="s">
        <v>373</v>
      </c>
      <c r="B5" s="79"/>
      <c r="D5" s="69" t="s">
        <v>374</v>
      </c>
      <c r="E5" s="79"/>
      <c r="H5" s="69" t="s">
        <v>375</v>
      </c>
      <c r="I5" s="79"/>
      <c r="V5" s="180">
        <v>0</v>
      </c>
      <c r="W5" s="177">
        <v>0</v>
      </c>
      <c r="X5" s="177">
        <v>0</v>
      </c>
      <c r="Y5" s="181" t="s">
        <v>376</v>
      </c>
    </row>
    <row r="6" spans="1:25" ht="15" thickBot="1">
      <c r="A6" s="69" t="s">
        <v>377</v>
      </c>
      <c r="B6" s="79"/>
      <c r="V6" s="180">
        <v>0</v>
      </c>
      <c r="W6" s="177">
        <v>0</v>
      </c>
      <c r="X6" s="177">
        <v>1</v>
      </c>
      <c r="Y6" s="182">
        <v>2</v>
      </c>
    </row>
    <row r="7" spans="1:25" ht="15" thickBot="1">
      <c r="A7" s="183"/>
      <c r="V7" s="180">
        <v>0</v>
      </c>
      <c r="W7" s="177">
        <v>1</v>
      </c>
      <c r="X7" s="177">
        <v>0</v>
      </c>
      <c r="Y7" s="182">
        <v>2</v>
      </c>
    </row>
    <row r="8" spans="1:25" ht="26.25" thickBot="1">
      <c r="A8" s="49" t="s">
        <v>178</v>
      </c>
      <c r="B8" s="80" t="s">
        <v>3</v>
      </c>
      <c r="C8" s="467" t="s">
        <v>378</v>
      </c>
      <c r="D8" s="468"/>
      <c r="E8" s="468"/>
      <c r="F8" s="468"/>
      <c r="G8" s="469"/>
      <c r="H8" s="467" t="s">
        <v>379</v>
      </c>
      <c r="I8" s="468"/>
      <c r="J8" s="468"/>
      <c r="K8" s="468"/>
      <c r="L8" s="469"/>
      <c r="M8" s="192" t="s">
        <v>380</v>
      </c>
      <c r="N8" s="80" t="s">
        <v>350</v>
      </c>
      <c r="V8" s="180">
        <v>0</v>
      </c>
      <c r="W8" s="177">
        <v>2</v>
      </c>
      <c r="X8" s="177">
        <v>0</v>
      </c>
      <c r="Y8" s="182">
        <v>4</v>
      </c>
    </row>
    <row r="9" spans="1:25" ht="15" thickBot="1">
      <c r="A9" s="52"/>
      <c r="B9" s="81"/>
      <c r="C9" s="189">
        <v>10</v>
      </c>
      <c r="D9" s="189">
        <v>1</v>
      </c>
      <c r="E9" s="189">
        <v>0.1</v>
      </c>
      <c r="F9" s="189">
        <v>0.01</v>
      </c>
      <c r="G9" s="189">
        <v>1E-3</v>
      </c>
      <c r="H9" s="189">
        <v>10</v>
      </c>
      <c r="I9" s="189">
        <v>1</v>
      </c>
      <c r="J9" s="189">
        <v>0.1</v>
      </c>
      <c r="K9" s="189">
        <v>0.01</v>
      </c>
      <c r="L9" s="189">
        <v>1E-3</v>
      </c>
      <c r="M9" s="193" t="s">
        <v>381</v>
      </c>
      <c r="N9" s="81"/>
      <c r="V9" s="180">
        <v>1</v>
      </c>
      <c r="W9" s="177">
        <v>0</v>
      </c>
      <c r="X9" s="177">
        <v>0</v>
      </c>
      <c r="Y9" s="182">
        <v>2</v>
      </c>
    </row>
    <row r="10" spans="1:25" ht="15" thickBot="1">
      <c r="A10" s="58"/>
      <c r="B10" s="196"/>
      <c r="C10" s="190" t="s">
        <v>382</v>
      </c>
      <c r="D10" s="190" t="s">
        <v>382</v>
      </c>
      <c r="E10" s="190" t="s">
        <v>382</v>
      </c>
      <c r="F10" s="190" t="s">
        <v>382</v>
      </c>
      <c r="G10" s="190" t="s">
        <v>382</v>
      </c>
      <c r="H10" s="190" t="s">
        <v>382</v>
      </c>
      <c r="I10" s="190" t="s">
        <v>382</v>
      </c>
      <c r="J10" s="190" t="s">
        <v>382</v>
      </c>
      <c r="K10" s="190" t="s">
        <v>382</v>
      </c>
      <c r="L10" s="190" t="s">
        <v>382</v>
      </c>
      <c r="M10" s="194"/>
      <c r="N10" s="196"/>
      <c r="V10" s="180">
        <v>1</v>
      </c>
      <c r="W10" s="177">
        <v>0</v>
      </c>
      <c r="X10" s="177">
        <v>1</v>
      </c>
      <c r="Y10" s="182">
        <v>4</v>
      </c>
    </row>
    <row r="11" spans="1:25" ht="20.25" thickBot="1">
      <c r="A11" s="188"/>
      <c r="B11" s="173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5"/>
      <c r="N11" s="173"/>
      <c r="O11" s="184" t="s">
        <v>383</v>
      </c>
      <c r="V11" s="180">
        <v>1</v>
      </c>
      <c r="W11" s="177">
        <v>1</v>
      </c>
      <c r="X11" s="177">
        <v>0</v>
      </c>
      <c r="Y11" s="182">
        <v>4</v>
      </c>
    </row>
    <row r="12" spans="1:25" ht="20.25" thickBot="1">
      <c r="A12" s="188"/>
      <c r="B12" s="173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5"/>
      <c r="N12" s="173"/>
      <c r="V12" s="180">
        <v>1</v>
      </c>
      <c r="W12" s="177">
        <v>1</v>
      </c>
      <c r="X12" s="177">
        <v>1</v>
      </c>
      <c r="Y12" s="182">
        <v>6</v>
      </c>
    </row>
    <row r="13" spans="1:25" ht="20.25" thickBot="1">
      <c r="A13" s="188"/>
      <c r="B13" s="173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5"/>
      <c r="N13" s="173"/>
      <c r="V13" s="180">
        <v>1</v>
      </c>
      <c r="W13" s="177">
        <v>2</v>
      </c>
      <c r="X13" s="177">
        <v>0</v>
      </c>
      <c r="Y13" s="182">
        <v>6</v>
      </c>
    </row>
    <row r="14" spans="1:25" ht="20.25" thickBot="1">
      <c r="A14" s="188"/>
      <c r="B14" s="173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5"/>
      <c r="N14" s="173"/>
      <c r="V14" s="180">
        <v>2</v>
      </c>
      <c r="W14" s="177">
        <v>0</v>
      </c>
      <c r="X14" s="177">
        <v>0</v>
      </c>
      <c r="Y14" s="182">
        <v>5</v>
      </c>
    </row>
    <row r="15" spans="1:25" ht="20.25" thickBot="1">
      <c r="A15" s="188"/>
      <c r="B15" s="173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5"/>
      <c r="N15" s="173"/>
      <c r="V15" s="180">
        <v>2</v>
      </c>
      <c r="W15" s="177">
        <v>0</v>
      </c>
      <c r="X15" s="177">
        <v>1</v>
      </c>
      <c r="Y15" s="182">
        <v>7</v>
      </c>
    </row>
    <row r="16" spans="1:25" ht="20.25" thickBot="1">
      <c r="A16" s="188"/>
      <c r="B16" s="173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5"/>
      <c r="N16" s="173"/>
      <c r="V16" s="180">
        <v>2</v>
      </c>
      <c r="W16" s="177">
        <v>1</v>
      </c>
      <c r="X16" s="177">
        <v>0</v>
      </c>
      <c r="Y16" s="182">
        <v>7</v>
      </c>
    </row>
    <row r="17" spans="1:25" ht="20.25" thickBot="1">
      <c r="A17" s="188"/>
      <c r="B17" s="173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5"/>
      <c r="N17" s="173"/>
      <c r="P17" s="20"/>
      <c r="Q17" t="s">
        <v>88</v>
      </c>
      <c r="V17" s="180">
        <v>2</v>
      </c>
      <c r="W17" s="177">
        <v>1</v>
      </c>
      <c r="X17" s="177">
        <v>1</v>
      </c>
      <c r="Y17" s="182">
        <v>9</v>
      </c>
    </row>
    <row r="18" spans="1:25" ht="20.25" thickBot="1">
      <c r="A18" s="188"/>
      <c r="B18" s="173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5"/>
      <c r="N18" s="173"/>
      <c r="P18" s="24"/>
      <c r="Q18" t="s">
        <v>73</v>
      </c>
      <c r="V18" s="180">
        <v>2</v>
      </c>
      <c r="W18" s="177">
        <v>2</v>
      </c>
      <c r="X18" s="177">
        <v>0</v>
      </c>
      <c r="Y18" s="182">
        <v>9</v>
      </c>
    </row>
    <row r="19" spans="1:25" ht="20.25" thickBot="1">
      <c r="A19" s="188"/>
      <c r="B19" s="173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5"/>
      <c r="N19" s="173"/>
      <c r="P19" s="28"/>
      <c r="Q19" t="s">
        <v>74</v>
      </c>
      <c r="V19" s="180">
        <v>2</v>
      </c>
      <c r="W19" s="177">
        <v>3</v>
      </c>
      <c r="X19" s="177">
        <v>0</v>
      </c>
      <c r="Y19" s="182">
        <v>12</v>
      </c>
    </row>
    <row r="20" spans="1:25" ht="20.25" thickBot="1">
      <c r="A20" s="188"/>
      <c r="B20" s="173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5"/>
      <c r="N20" s="173"/>
      <c r="V20" s="180">
        <v>3</v>
      </c>
      <c r="W20" s="177">
        <v>0</v>
      </c>
      <c r="X20" s="177">
        <v>0</v>
      </c>
      <c r="Y20" s="182">
        <v>8</v>
      </c>
    </row>
    <row r="21" spans="1:25" ht="20.25" thickBot="1">
      <c r="A21" s="188"/>
      <c r="B21" s="173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5"/>
      <c r="N21" s="173"/>
      <c r="V21" s="180">
        <v>3</v>
      </c>
      <c r="W21" s="177">
        <v>0</v>
      </c>
      <c r="X21" s="177">
        <v>1</v>
      </c>
      <c r="Y21" s="182">
        <v>11</v>
      </c>
    </row>
    <row r="22" spans="1:25" ht="20.25" thickBot="1">
      <c r="A22" s="188"/>
      <c r="B22" s="173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5"/>
      <c r="N22" s="173"/>
      <c r="V22" s="180">
        <v>3</v>
      </c>
      <c r="W22" s="177">
        <v>1</v>
      </c>
      <c r="X22" s="177">
        <v>0</v>
      </c>
      <c r="Y22" s="182">
        <v>11</v>
      </c>
    </row>
    <row r="23" spans="1:25" ht="20.25" thickBot="1">
      <c r="A23" s="188"/>
      <c r="B23" s="173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5"/>
      <c r="N23" s="173"/>
      <c r="V23" s="180">
        <v>3</v>
      </c>
      <c r="W23" s="177">
        <v>1</v>
      </c>
      <c r="X23" s="177">
        <v>1</v>
      </c>
      <c r="Y23" s="182">
        <v>14</v>
      </c>
    </row>
    <row r="24" spans="1:25" ht="20.25" thickBot="1">
      <c r="A24" s="188"/>
      <c r="B24" s="173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5"/>
      <c r="N24" s="173"/>
      <c r="V24" s="180">
        <v>3</v>
      </c>
      <c r="W24" s="177">
        <v>2</v>
      </c>
      <c r="X24" s="177">
        <v>0</v>
      </c>
      <c r="Y24" s="182">
        <v>14</v>
      </c>
    </row>
    <row r="25" spans="1:25" ht="20.25" thickBot="1">
      <c r="A25" s="188"/>
      <c r="B25" s="173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5"/>
      <c r="N25" s="173"/>
      <c r="V25" s="180">
        <v>3</v>
      </c>
      <c r="W25" s="177">
        <v>2</v>
      </c>
      <c r="X25" s="177">
        <v>1</v>
      </c>
      <c r="Y25" s="182">
        <v>17</v>
      </c>
    </row>
    <row r="26" spans="1:25" ht="20.25" thickBot="1">
      <c r="A26" s="188"/>
      <c r="B26" s="173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5"/>
      <c r="N26" s="173"/>
      <c r="V26" s="180">
        <v>3</v>
      </c>
      <c r="W26" s="177">
        <v>3</v>
      </c>
      <c r="X26" s="177">
        <v>0</v>
      </c>
      <c r="Y26" s="182">
        <v>17</v>
      </c>
    </row>
    <row r="27" spans="1:25" ht="20.25" thickBot="1">
      <c r="A27" s="188"/>
      <c r="B27" s="173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5"/>
      <c r="N27" s="173"/>
      <c r="V27" s="180">
        <v>4</v>
      </c>
      <c r="W27" s="177">
        <v>0</v>
      </c>
      <c r="X27" s="177">
        <v>0</v>
      </c>
      <c r="Y27" s="182">
        <v>13</v>
      </c>
    </row>
    <row r="28" spans="1:25" ht="20.25" thickBot="1">
      <c r="A28" s="188"/>
      <c r="B28" s="173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5"/>
      <c r="N28" s="173"/>
      <c r="V28" s="180">
        <v>4</v>
      </c>
      <c r="W28" s="177">
        <v>0</v>
      </c>
      <c r="X28" s="177">
        <v>1</v>
      </c>
      <c r="Y28" s="182">
        <v>17</v>
      </c>
    </row>
    <row r="29" spans="1:25" ht="20.25" thickBot="1">
      <c r="A29" s="188"/>
      <c r="B29" s="173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5"/>
      <c r="N29" s="173"/>
      <c r="V29" s="180">
        <v>4</v>
      </c>
      <c r="W29" s="177">
        <v>1</v>
      </c>
      <c r="X29" s="177">
        <v>0</v>
      </c>
      <c r="Y29" s="182">
        <v>17</v>
      </c>
    </row>
    <row r="30" spans="1:25" ht="20.25" thickBot="1">
      <c r="A30" s="188"/>
      <c r="B30" s="173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5"/>
      <c r="N30" s="173"/>
      <c r="V30" s="180">
        <v>4</v>
      </c>
      <c r="W30" s="177">
        <v>1</v>
      </c>
      <c r="X30" s="177">
        <v>1</v>
      </c>
      <c r="Y30" s="182">
        <v>21</v>
      </c>
    </row>
    <row r="31" spans="1:25" ht="20.25" thickBot="1">
      <c r="A31" s="188"/>
      <c r="B31" s="173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5"/>
      <c r="N31" s="173"/>
      <c r="V31" s="180">
        <v>4</v>
      </c>
      <c r="W31" s="177">
        <v>1</v>
      </c>
      <c r="X31" s="177">
        <v>2</v>
      </c>
      <c r="Y31" s="182">
        <v>26</v>
      </c>
    </row>
    <row r="32" spans="1:25" ht="15" thickBot="1">
      <c r="A32" s="1" t="s">
        <v>384</v>
      </c>
      <c r="D32" s="69" t="s">
        <v>385</v>
      </c>
      <c r="G32" s="69" t="s">
        <v>386</v>
      </c>
      <c r="J32" s="69" t="s">
        <v>387</v>
      </c>
      <c r="V32" s="180">
        <v>4</v>
      </c>
      <c r="W32" s="177">
        <v>2</v>
      </c>
      <c r="X32" s="177">
        <v>0</v>
      </c>
      <c r="Y32" s="182">
        <v>22</v>
      </c>
    </row>
    <row r="33" spans="1:25" ht="20.25" thickBot="1">
      <c r="A33" s="75" t="s">
        <v>160</v>
      </c>
      <c r="V33" s="180">
        <v>4</v>
      </c>
      <c r="W33" s="177">
        <v>2</v>
      </c>
      <c r="X33" s="177">
        <v>1</v>
      </c>
      <c r="Y33" s="182">
        <v>26</v>
      </c>
    </row>
    <row r="34" spans="1:25" ht="19.5" thickBot="1">
      <c r="A34" s="76"/>
      <c r="V34" s="180">
        <v>4</v>
      </c>
      <c r="W34" s="177">
        <v>3</v>
      </c>
      <c r="X34" s="177">
        <v>0</v>
      </c>
      <c r="Y34" s="182">
        <v>27</v>
      </c>
    </row>
    <row r="35" spans="1:25" ht="19.5" thickBot="1">
      <c r="A35" s="76"/>
      <c r="V35" s="180">
        <v>4</v>
      </c>
      <c r="W35" s="177">
        <v>3</v>
      </c>
      <c r="X35" s="177">
        <v>1</v>
      </c>
      <c r="Y35" s="182">
        <v>33</v>
      </c>
    </row>
    <row r="36" spans="1:25" ht="19.5" thickBot="1">
      <c r="A36" s="76"/>
      <c r="V36" s="180">
        <v>4</v>
      </c>
      <c r="W36" s="177">
        <v>4</v>
      </c>
      <c r="X36" s="177">
        <v>0</v>
      </c>
      <c r="Y36" s="182">
        <v>34</v>
      </c>
    </row>
    <row r="37" spans="1:25" ht="19.5" thickBot="1">
      <c r="A37" s="76"/>
      <c r="V37" s="180">
        <v>5</v>
      </c>
      <c r="W37" s="177">
        <v>0</v>
      </c>
      <c r="X37" s="177">
        <v>0</v>
      </c>
      <c r="Y37" s="182">
        <v>23</v>
      </c>
    </row>
    <row r="38" spans="1:25" ht="19.5" thickBot="1">
      <c r="A38" s="76"/>
      <c r="V38" s="180">
        <v>5</v>
      </c>
      <c r="W38" s="177">
        <v>0</v>
      </c>
      <c r="X38" s="177">
        <v>1</v>
      </c>
      <c r="Y38" s="182">
        <v>34</v>
      </c>
    </row>
    <row r="39" spans="1:25" ht="19.5" thickBot="1">
      <c r="A39" s="76"/>
      <c r="V39" s="180">
        <v>5</v>
      </c>
      <c r="W39" s="177">
        <v>0</v>
      </c>
      <c r="X39" s="177">
        <v>2</v>
      </c>
      <c r="Y39" s="182">
        <v>43</v>
      </c>
    </row>
    <row r="40" spans="1:25" ht="19.5" thickBot="1">
      <c r="A40" s="76"/>
      <c r="V40" s="180">
        <v>5</v>
      </c>
      <c r="W40" s="177">
        <v>1</v>
      </c>
      <c r="X40" s="177">
        <v>0</v>
      </c>
      <c r="Y40" s="182">
        <v>33</v>
      </c>
    </row>
    <row r="41" spans="1:25" ht="19.5" thickBot="1">
      <c r="A41" s="76"/>
      <c r="V41" s="180">
        <v>5</v>
      </c>
      <c r="W41" s="177">
        <v>1</v>
      </c>
      <c r="X41" s="177">
        <v>1</v>
      </c>
      <c r="Y41" s="182">
        <v>46</v>
      </c>
    </row>
    <row r="42" spans="1:25" ht="19.5" thickBot="1">
      <c r="A42" s="76"/>
      <c r="V42" s="180">
        <v>5</v>
      </c>
      <c r="W42" s="177">
        <v>1</v>
      </c>
      <c r="X42" s="177">
        <v>2</v>
      </c>
      <c r="Y42" s="182">
        <v>63</v>
      </c>
    </row>
    <row r="43" spans="1:25" ht="19.5" thickBot="1">
      <c r="A43" s="76"/>
      <c r="V43" s="180">
        <v>5</v>
      </c>
      <c r="W43" s="177">
        <v>2</v>
      </c>
      <c r="X43" s="177">
        <v>0</v>
      </c>
      <c r="Y43" s="182">
        <v>49</v>
      </c>
    </row>
    <row r="44" spans="1:25" ht="19.5" thickBot="1">
      <c r="A44" s="76"/>
      <c r="V44" s="180">
        <v>5</v>
      </c>
      <c r="W44" s="177">
        <v>2</v>
      </c>
      <c r="X44" s="177">
        <v>1</v>
      </c>
      <c r="Y44" s="182">
        <v>70</v>
      </c>
    </row>
    <row r="45" spans="1:25" ht="19.5" thickBot="1">
      <c r="A45" s="76"/>
      <c r="V45" s="180">
        <v>5</v>
      </c>
      <c r="W45" s="177">
        <v>2</v>
      </c>
      <c r="X45" s="177">
        <v>2</v>
      </c>
      <c r="Y45" s="182">
        <v>94</v>
      </c>
    </row>
    <row r="46" spans="1:25" ht="19.5" thickBot="1">
      <c r="A46" s="76"/>
      <c r="V46" s="180">
        <v>5</v>
      </c>
      <c r="W46" s="177">
        <v>3</v>
      </c>
      <c r="X46" s="177">
        <v>0</v>
      </c>
      <c r="Y46" s="182">
        <v>79</v>
      </c>
    </row>
    <row r="47" spans="1:25" ht="19.5" thickBot="1">
      <c r="A47" s="76"/>
      <c r="V47" s="180">
        <v>5</v>
      </c>
      <c r="W47" s="177">
        <v>3</v>
      </c>
      <c r="X47" s="177">
        <v>1</v>
      </c>
      <c r="Y47" s="182">
        <v>110</v>
      </c>
    </row>
    <row r="48" spans="1:25" ht="19.5" thickBot="1">
      <c r="A48" s="76"/>
      <c r="V48" s="180">
        <v>5</v>
      </c>
      <c r="W48" s="177">
        <v>3</v>
      </c>
      <c r="X48" s="177">
        <v>2</v>
      </c>
      <c r="Y48" s="182">
        <v>140</v>
      </c>
    </row>
    <row r="49" spans="1:25" ht="19.5" thickBot="1">
      <c r="A49" s="76"/>
      <c r="V49" s="180">
        <v>5</v>
      </c>
      <c r="W49" s="177">
        <v>3</v>
      </c>
      <c r="X49" s="177">
        <v>3</v>
      </c>
      <c r="Y49" s="182">
        <v>180</v>
      </c>
    </row>
    <row r="50" spans="1:25" ht="19.5" thickBot="1">
      <c r="A50" s="76"/>
      <c r="V50" s="180">
        <v>5</v>
      </c>
      <c r="W50" s="177">
        <v>4</v>
      </c>
      <c r="X50" s="177">
        <v>0</v>
      </c>
      <c r="Y50" s="182">
        <v>130</v>
      </c>
    </row>
    <row r="51" spans="1:25" ht="19.5" thickBot="1">
      <c r="A51" s="76"/>
      <c r="V51" s="180">
        <v>5</v>
      </c>
      <c r="W51" s="177">
        <v>4</v>
      </c>
      <c r="X51" s="177">
        <v>1</v>
      </c>
      <c r="Y51" s="182">
        <v>170</v>
      </c>
    </row>
    <row r="52" spans="1:25" ht="19.5" thickBot="1">
      <c r="A52" s="76"/>
      <c r="V52" s="180">
        <v>5</v>
      </c>
      <c r="W52" s="177">
        <v>4</v>
      </c>
      <c r="X52" s="177">
        <v>2</v>
      </c>
      <c r="Y52" s="182">
        <v>220</v>
      </c>
    </row>
    <row r="53" spans="1:25" ht="19.5" thickBot="1">
      <c r="A53" s="76"/>
      <c r="V53" s="180">
        <v>5</v>
      </c>
      <c r="W53" s="177">
        <v>4</v>
      </c>
      <c r="X53" s="177">
        <v>3</v>
      </c>
      <c r="Y53" s="182">
        <v>280</v>
      </c>
    </row>
    <row r="54" spans="1:25" ht="19.5" thickBot="1">
      <c r="A54" s="76"/>
      <c r="V54" s="180">
        <v>5</v>
      </c>
      <c r="W54" s="177">
        <v>4</v>
      </c>
      <c r="X54" s="177">
        <v>4</v>
      </c>
      <c r="Y54" s="182">
        <v>350</v>
      </c>
    </row>
    <row r="55" spans="1:25" ht="19.5" thickBot="1">
      <c r="A55" s="76"/>
      <c r="V55" s="180">
        <v>5</v>
      </c>
      <c r="W55" s="177">
        <v>5</v>
      </c>
      <c r="X55" s="177">
        <v>0</v>
      </c>
      <c r="Y55" s="182">
        <v>240</v>
      </c>
    </row>
    <row r="56" spans="1:25" ht="19.5" thickBot="1">
      <c r="A56" s="76"/>
      <c r="V56" s="180">
        <v>5</v>
      </c>
      <c r="W56" s="177">
        <v>5</v>
      </c>
      <c r="X56" s="177">
        <v>1</v>
      </c>
      <c r="Y56" s="182">
        <v>350</v>
      </c>
    </row>
    <row r="57" spans="1:25" ht="19.5" thickBot="1">
      <c r="A57" s="76"/>
      <c r="V57" s="180">
        <v>5</v>
      </c>
      <c r="W57" s="177">
        <v>5</v>
      </c>
      <c r="X57" s="177">
        <v>2</v>
      </c>
      <c r="Y57" s="182">
        <v>540</v>
      </c>
    </row>
    <row r="58" spans="1:25" ht="19.5" thickBot="1">
      <c r="A58" s="76"/>
      <c r="V58" s="180">
        <v>5</v>
      </c>
      <c r="W58" s="177">
        <v>5</v>
      </c>
      <c r="X58" s="177">
        <v>3</v>
      </c>
      <c r="Y58" s="182">
        <v>920</v>
      </c>
    </row>
    <row r="59" spans="1:25" ht="19.5" thickBot="1">
      <c r="A59" s="76"/>
      <c r="V59" s="180">
        <v>5</v>
      </c>
      <c r="W59" s="177">
        <v>5</v>
      </c>
      <c r="X59" s="177">
        <v>4</v>
      </c>
      <c r="Y59" s="182">
        <v>1600</v>
      </c>
    </row>
    <row r="60" spans="1:25" ht="19.5" thickBot="1">
      <c r="A60" s="76"/>
      <c r="V60" s="185">
        <v>5</v>
      </c>
      <c r="W60" s="179">
        <v>5</v>
      </c>
      <c r="X60" s="179">
        <v>5</v>
      </c>
      <c r="Y60" s="186" t="s">
        <v>388</v>
      </c>
    </row>
    <row r="61" spans="1:25" ht="19.5" thickTop="1">
      <c r="A61" s="76"/>
    </row>
    <row r="62" spans="1:25" ht="18.75">
      <c r="A62" s="76"/>
    </row>
    <row r="63" spans="1:25" ht="18.75">
      <c r="A63" s="77"/>
    </row>
    <row r="64" spans="1:25" ht="18.75">
      <c r="A64" s="76"/>
    </row>
    <row r="66" spans="1:1" ht="18.75">
      <c r="A66" s="187" t="s">
        <v>389</v>
      </c>
    </row>
    <row r="67" spans="1:1" ht="14.25">
      <c r="A67" s="78" t="s">
        <v>211</v>
      </c>
    </row>
  </sheetData>
  <mergeCells count="7">
    <mergeCell ref="C8:G8"/>
    <mergeCell ref="H8:L8"/>
    <mergeCell ref="A1:N1"/>
    <mergeCell ref="V1:X1"/>
    <mergeCell ref="Y1:Y4"/>
    <mergeCell ref="A2:N2"/>
    <mergeCell ref="A3:N3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2"/>
  <sheetViews>
    <sheetView workbookViewId="0">
      <selection activeCell="A66" sqref="A33:XFD66"/>
    </sheetView>
  </sheetViews>
  <sheetFormatPr defaultRowHeight="13.5"/>
  <cols>
    <col min="1" max="10" width="10.875" style="69" customWidth="1"/>
    <col min="11" max="16384" width="9" style="69"/>
  </cols>
  <sheetData>
    <row r="1" spans="1:9" ht="18.75">
      <c r="A1" s="379" t="s">
        <v>0</v>
      </c>
      <c r="B1" s="379"/>
      <c r="C1" s="379"/>
      <c r="D1" s="379"/>
      <c r="E1" s="379"/>
      <c r="F1" s="379"/>
      <c r="G1" s="379"/>
    </row>
    <row r="2" spans="1:9" ht="20.25">
      <c r="A2" s="380" t="s">
        <v>390</v>
      </c>
      <c r="B2" s="380"/>
      <c r="C2" s="380"/>
      <c r="D2" s="380"/>
      <c r="E2" s="380"/>
      <c r="F2" s="380"/>
      <c r="G2" s="380"/>
    </row>
    <row r="3" spans="1:9" ht="15">
      <c r="A3" s="624" t="s">
        <v>391</v>
      </c>
      <c r="B3" s="624"/>
      <c r="C3" s="624"/>
      <c r="D3" s="624"/>
      <c r="E3" s="624"/>
      <c r="F3" s="624"/>
      <c r="G3" s="624"/>
    </row>
    <row r="4" spans="1:9" ht="15.75">
      <c r="A4" s="175" t="s">
        <v>254</v>
      </c>
      <c r="B4" s="132"/>
      <c r="C4" s="207" t="s">
        <v>255</v>
      </c>
      <c r="D4" s="209"/>
      <c r="E4" s="208"/>
      <c r="F4" s="175" t="s">
        <v>256</v>
      </c>
      <c r="G4" s="79"/>
      <c r="H4" s="198"/>
    </row>
    <row r="5" spans="1:9">
      <c r="A5" s="175" t="s">
        <v>257</v>
      </c>
      <c r="B5" s="132"/>
      <c r="C5" s="207" t="s">
        <v>258</v>
      </c>
      <c r="D5" s="209"/>
      <c r="E5" s="208" t="s">
        <v>392</v>
      </c>
      <c r="F5" s="175" t="s">
        <v>259</v>
      </c>
      <c r="G5" s="79"/>
      <c r="H5" s="197"/>
    </row>
    <row r="6" spans="1:9">
      <c r="A6" s="69" t="s">
        <v>169</v>
      </c>
      <c r="B6" s="79"/>
    </row>
    <row r="7" spans="1:9" ht="14.25">
      <c r="A7" s="69" t="s">
        <v>414</v>
      </c>
      <c r="B7" s="79"/>
      <c r="F7" s="69" t="s">
        <v>411</v>
      </c>
      <c r="G7" s="24"/>
    </row>
    <row r="8" spans="1:9" ht="14.25">
      <c r="A8" s="175" t="s">
        <v>415</v>
      </c>
      <c r="B8" s="24"/>
      <c r="C8" s="207" t="s">
        <v>416</v>
      </c>
      <c r="D8" s="24"/>
      <c r="E8" s="207"/>
      <c r="F8" s="69" t="s">
        <v>410</v>
      </c>
      <c r="G8" s="24"/>
      <c r="H8" s="197"/>
    </row>
    <row r="9" spans="1:9">
      <c r="A9" s="12"/>
      <c r="B9" s="12"/>
      <c r="C9" s="12"/>
      <c r="D9" s="12"/>
      <c r="E9" s="12"/>
      <c r="F9" s="12"/>
      <c r="G9" s="12"/>
      <c r="H9" s="12"/>
    </row>
    <row r="10" spans="1:9" ht="14.25" thickBot="1">
      <c r="A10" s="199"/>
    </row>
    <row r="11" spans="1:9" ht="17.25" thickTop="1" thickBot="1">
      <c r="A11" s="618"/>
      <c r="B11" s="174"/>
      <c r="C11" s="620"/>
      <c r="D11" s="621"/>
      <c r="E11" s="200"/>
      <c r="F11" s="200"/>
      <c r="G11" s="622" t="s">
        <v>263</v>
      </c>
      <c r="I11" s="69" t="s">
        <v>417</v>
      </c>
    </row>
    <row r="12" spans="1:9" ht="14.25" thickBot="1">
      <c r="A12" s="619"/>
      <c r="B12" s="118"/>
      <c r="C12" s="576"/>
      <c r="D12" s="577"/>
      <c r="E12" s="118"/>
      <c r="F12" s="118"/>
      <c r="G12" s="623"/>
    </row>
    <row r="13" spans="1:9" ht="14.25" thickBot="1">
      <c r="A13" s="210" t="s">
        <v>79</v>
      </c>
      <c r="B13" s="216" t="s">
        <v>412</v>
      </c>
      <c r="C13" s="467" t="s">
        <v>413</v>
      </c>
      <c r="D13" s="615"/>
      <c r="E13" s="213" t="s">
        <v>87</v>
      </c>
      <c r="F13" s="118"/>
      <c r="G13" s="119"/>
    </row>
    <row r="14" spans="1:9" ht="14.25" thickBot="1">
      <c r="A14" s="211"/>
      <c r="B14" s="217"/>
      <c r="C14" s="614"/>
      <c r="D14" s="615"/>
      <c r="E14" s="214"/>
      <c r="F14" s="118"/>
      <c r="G14" s="119"/>
    </row>
    <row r="15" spans="1:9" ht="14.25" thickBot="1">
      <c r="A15" s="211"/>
      <c r="B15" s="217"/>
      <c r="C15" s="614"/>
      <c r="D15" s="615"/>
      <c r="E15" s="214"/>
      <c r="F15" s="118"/>
      <c r="G15" s="119"/>
    </row>
    <row r="16" spans="1:9" ht="14.25" thickBot="1">
      <c r="A16" s="211"/>
      <c r="B16" s="217"/>
      <c r="C16" s="614"/>
      <c r="D16" s="615"/>
      <c r="E16" s="214"/>
      <c r="F16" s="118"/>
      <c r="G16" s="119"/>
    </row>
    <row r="17" spans="1:11" ht="14.25" thickBot="1">
      <c r="A17" s="211"/>
      <c r="B17" s="217"/>
      <c r="C17" s="614"/>
      <c r="D17" s="615"/>
      <c r="E17" s="214"/>
      <c r="F17" s="118"/>
      <c r="G17" s="119"/>
      <c r="J17" s="20"/>
      <c r="K17" t="s">
        <v>88</v>
      </c>
    </row>
    <row r="18" spans="1:11" ht="14.25" thickBot="1">
      <c r="A18" s="211"/>
      <c r="B18" s="217"/>
      <c r="C18" s="614"/>
      <c r="D18" s="615"/>
      <c r="E18" s="214"/>
      <c r="F18" s="118"/>
      <c r="G18" s="119"/>
      <c r="J18" s="24"/>
      <c r="K18" t="s">
        <v>73</v>
      </c>
    </row>
    <row r="19" spans="1:11" ht="14.25" thickBot="1">
      <c r="A19" s="211"/>
      <c r="B19" s="217"/>
      <c r="C19" s="614"/>
      <c r="D19" s="615"/>
      <c r="E19" s="214"/>
      <c r="F19" s="118"/>
      <c r="G19" s="119"/>
      <c r="J19" s="28"/>
      <c r="K19" t="s">
        <v>74</v>
      </c>
    </row>
    <row r="20" spans="1:11" ht="14.25" thickBot="1">
      <c r="A20" s="211"/>
      <c r="B20" s="217"/>
      <c r="C20" s="614"/>
      <c r="D20" s="615"/>
      <c r="E20" s="214"/>
      <c r="F20" s="118"/>
      <c r="G20" s="119"/>
    </row>
    <row r="21" spans="1:11" ht="14.25" thickBot="1">
      <c r="A21" s="211"/>
      <c r="B21" s="217"/>
      <c r="C21" s="614"/>
      <c r="D21" s="615"/>
      <c r="E21" s="214"/>
      <c r="F21" s="118"/>
      <c r="G21" s="119"/>
    </row>
    <row r="22" spans="1:11" ht="14.25" thickBot="1">
      <c r="A22" s="211"/>
      <c r="B22" s="217"/>
      <c r="C22" s="614"/>
      <c r="D22" s="615"/>
      <c r="E22" s="214"/>
      <c r="F22" s="118"/>
      <c r="G22" s="119"/>
    </row>
    <row r="23" spans="1:11" ht="14.25" thickBot="1">
      <c r="A23" s="211"/>
      <c r="B23" s="217"/>
      <c r="C23" s="614"/>
      <c r="D23" s="615"/>
      <c r="E23" s="214"/>
      <c r="F23" s="118"/>
      <c r="G23" s="119"/>
    </row>
    <row r="24" spans="1:11" ht="14.25" thickBot="1">
      <c r="A24" s="211"/>
      <c r="B24" s="217"/>
      <c r="C24" s="614"/>
      <c r="D24" s="615"/>
      <c r="E24" s="214"/>
      <c r="F24" s="118"/>
      <c r="G24" s="119"/>
    </row>
    <row r="25" spans="1:11" ht="14.25" thickBot="1">
      <c r="A25" s="211"/>
      <c r="B25" s="217"/>
      <c r="C25" s="614"/>
      <c r="D25" s="615"/>
      <c r="E25" s="214"/>
      <c r="F25" s="118"/>
      <c r="G25" s="119"/>
    </row>
    <row r="26" spans="1:11" ht="14.25" thickBot="1">
      <c r="A26" s="211"/>
      <c r="B26" s="217"/>
      <c r="C26" s="614"/>
      <c r="D26" s="615"/>
      <c r="E26" s="214"/>
      <c r="F26" s="118"/>
      <c r="G26" s="119"/>
    </row>
    <row r="27" spans="1:11" ht="14.25" thickBot="1">
      <c r="A27" s="211"/>
      <c r="B27" s="217"/>
      <c r="C27" s="614"/>
      <c r="D27" s="615"/>
      <c r="E27" s="214"/>
      <c r="F27" s="118"/>
      <c r="G27" s="119"/>
    </row>
    <row r="28" spans="1:11" ht="14.25" thickBot="1">
      <c r="A28" s="211"/>
      <c r="B28" s="217"/>
      <c r="C28" s="614"/>
      <c r="D28" s="615"/>
      <c r="E28" s="214"/>
      <c r="F28" s="118"/>
      <c r="G28" s="119"/>
    </row>
    <row r="29" spans="1:11" ht="14.25" thickBot="1">
      <c r="A29" s="211"/>
      <c r="B29" s="217"/>
      <c r="C29" s="614"/>
      <c r="D29" s="615"/>
      <c r="E29" s="214"/>
      <c r="F29" s="118"/>
      <c r="G29" s="119"/>
    </row>
    <row r="30" spans="1:11" ht="14.25" thickBot="1">
      <c r="A30" s="212"/>
      <c r="B30" s="218"/>
      <c r="C30" s="616"/>
      <c r="D30" s="617"/>
      <c r="E30" s="215"/>
      <c r="F30" s="201"/>
      <c r="G30" s="202"/>
    </row>
    <row r="31" spans="1:11" ht="15" thickTop="1" thickBot="1">
      <c r="A31" s="613" t="s">
        <v>393</v>
      </c>
      <c r="B31" s="613"/>
      <c r="C31" s="613"/>
      <c r="D31" s="613"/>
      <c r="E31" s="613"/>
      <c r="F31" s="613"/>
      <c r="G31" s="613"/>
    </row>
    <row r="32" spans="1:11" ht="14.25" thickTop="1">
      <c r="A32" s="566" t="s">
        <v>394</v>
      </c>
      <c r="B32" s="566"/>
      <c r="C32" s="566"/>
      <c r="D32" s="567" t="s">
        <v>395</v>
      </c>
      <c r="E32" s="567"/>
      <c r="F32" s="567"/>
      <c r="G32" s="567"/>
    </row>
    <row r="33" spans="1:7">
      <c r="A33" s="121"/>
      <c r="B33" s="121"/>
      <c r="C33" s="121"/>
      <c r="D33" s="122"/>
      <c r="E33" s="122"/>
      <c r="F33" s="122"/>
      <c r="G33" s="122"/>
    </row>
    <row r="34" spans="1:7" ht="14.25" thickBot="1">
      <c r="A34" s="497" t="s">
        <v>518</v>
      </c>
      <c r="B34" s="497"/>
    </row>
    <row r="35" spans="1:7">
      <c r="A35" s="325" t="s">
        <v>516</v>
      </c>
      <c r="B35" s="334" t="s">
        <v>534</v>
      </c>
      <c r="C35" s="326" t="s">
        <v>519</v>
      </c>
      <c r="D35" s="326" t="s">
        <v>520</v>
      </c>
      <c r="E35" s="326" t="s">
        <v>522</v>
      </c>
      <c r="F35" s="326" t="s">
        <v>524</v>
      </c>
      <c r="G35" s="327" t="s">
        <v>525</v>
      </c>
    </row>
    <row r="36" spans="1:7">
      <c r="A36" s="328"/>
      <c r="B36" s="335"/>
      <c r="C36" s="329"/>
      <c r="D36" s="329"/>
      <c r="E36" s="329"/>
      <c r="F36" s="329"/>
      <c r="G36" s="330"/>
    </row>
    <row r="37" spans="1:7">
      <c r="A37" s="328"/>
      <c r="B37" s="335"/>
      <c r="C37" s="329"/>
      <c r="D37" s="329"/>
      <c r="E37" s="329"/>
      <c r="F37" s="329"/>
      <c r="G37" s="330"/>
    </row>
    <row r="38" spans="1:7">
      <c r="A38" s="328"/>
      <c r="B38" s="335"/>
      <c r="C38" s="329"/>
      <c r="D38" s="329"/>
      <c r="E38" s="329"/>
      <c r="F38" s="329"/>
      <c r="G38" s="330"/>
    </row>
    <row r="39" spans="1:7">
      <c r="A39" s="328"/>
      <c r="B39" s="335"/>
      <c r="C39" s="329"/>
      <c r="D39" s="329"/>
      <c r="E39" s="329"/>
      <c r="F39" s="329"/>
      <c r="G39" s="330"/>
    </row>
    <row r="40" spans="1:7">
      <c r="A40" s="328"/>
      <c r="B40" s="335"/>
      <c r="C40" s="329"/>
      <c r="D40" s="329"/>
      <c r="E40" s="329"/>
      <c r="F40" s="329"/>
      <c r="G40" s="330"/>
    </row>
    <row r="41" spans="1:7" ht="14.25" thickBot="1">
      <c r="A41" s="331"/>
      <c r="B41" s="336"/>
      <c r="C41" s="332"/>
      <c r="D41" s="332"/>
      <c r="E41" s="332"/>
      <c r="F41" s="332"/>
      <c r="G41" s="333"/>
    </row>
    <row r="42" spans="1:7">
      <c r="A42" s="324"/>
      <c r="B42" s="323"/>
      <c r="C42" s="323"/>
      <c r="D42" s="323"/>
      <c r="E42" s="323"/>
      <c r="F42" s="323"/>
    </row>
    <row r="43" spans="1:7" ht="14.25" thickBot="1">
      <c r="A43" s="497" t="s">
        <v>526</v>
      </c>
      <c r="B43" s="497"/>
      <c r="C43" s="497"/>
      <c r="D43" s="323"/>
      <c r="E43" s="323"/>
      <c r="F43" s="323"/>
    </row>
    <row r="44" spans="1:7">
      <c r="A44" s="325" t="s">
        <v>527</v>
      </c>
      <c r="B44" s="326" t="s">
        <v>528</v>
      </c>
      <c r="C44" s="326" t="s">
        <v>529</v>
      </c>
      <c r="D44" s="326" t="s">
        <v>530</v>
      </c>
      <c r="E44" s="326" t="s">
        <v>531</v>
      </c>
      <c r="F44" s="327" t="s">
        <v>532</v>
      </c>
      <c r="G44" s="327" t="s">
        <v>533</v>
      </c>
    </row>
    <row r="45" spans="1:7">
      <c r="A45" s="328"/>
      <c r="B45" s="329"/>
      <c r="C45" s="329"/>
      <c r="D45" s="329"/>
      <c r="E45" s="329"/>
      <c r="F45" s="330"/>
      <c r="G45" s="330"/>
    </row>
    <row r="46" spans="1:7">
      <c r="A46" s="328"/>
      <c r="B46" s="329"/>
      <c r="C46" s="329"/>
      <c r="D46" s="329"/>
      <c r="E46" s="329"/>
      <c r="F46" s="330"/>
      <c r="G46" s="330"/>
    </row>
    <row r="47" spans="1:7">
      <c r="A47" s="328"/>
      <c r="B47" s="329"/>
      <c r="C47" s="329"/>
      <c r="D47" s="329"/>
      <c r="E47" s="329"/>
      <c r="F47" s="330"/>
      <c r="G47" s="330"/>
    </row>
    <row r="48" spans="1:7">
      <c r="A48" s="328"/>
      <c r="B48" s="329"/>
      <c r="C48" s="329"/>
      <c r="D48" s="329"/>
      <c r="E48" s="329"/>
      <c r="F48" s="330"/>
      <c r="G48" s="330"/>
    </row>
    <row r="49" spans="1:8">
      <c r="A49" s="328"/>
      <c r="B49" s="329"/>
      <c r="C49" s="329"/>
      <c r="D49" s="329"/>
      <c r="E49" s="329"/>
      <c r="F49" s="330"/>
      <c r="G49" s="330"/>
    </row>
    <row r="50" spans="1:8" ht="14.25" thickBot="1">
      <c r="A50" s="331"/>
      <c r="B50" s="332"/>
      <c r="C50" s="332"/>
      <c r="D50" s="332"/>
      <c r="E50" s="332"/>
      <c r="F50" s="333"/>
      <c r="G50" s="333"/>
    </row>
    <row r="51" spans="1:8">
      <c r="A51" s="121"/>
      <c r="B51" s="121"/>
      <c r="C51" s="121"/>
      <c r="D51" s="122"/>
      <c r="E51" s="122"/>
      <c r="F51" s="122"/>
      <c r="G51" s="122"/>
    </row>
    <row r="52" spans="1:8">
      <c r="A52" s="344" t="s">
        <v>535</v>
      </c>
      <c r="B52" s="121"/>
      <c r="C52" s="121"/>
      <c r="D52" s="122"/>
      <c r="E52" s="122"/>
      <c r="F52" s="122"/>
      <c r="G52" s="122"/>
    </row>
    <row r="53" spans="1:8" ht="24">
      <c r="A53" s="345" t="s">
        <v>536</v>
      </c>
      <c r="B53" s="345" t="s">
        <v>537</v>
      </c>
      <c r="C53" s="345" t="s">
        <v>542</v>
      </c>
      <c r="D53" s="345" t="s">
        <v>543</v>
      </c>
      <c r="E53" s="345" t="s">
        <v>538</v>
      </c>
      <c r="F53" s="345" t="s">
        <v>540</v>
      </c>
      <c r="G53" s="345" t="s">
        <v>541</v>
      </c>
      <c r="H53" s="12"/>
    </row>
    <row r="54" spans="1:8">
      <c r="A54" s="346"/>
      <c r="B54" s="346"/>
      <c r="C54" s="346"/>
      <c r="D54" s="346"/>
      <c r="E54" s="347"/>
      <c r="F54" s="347"/>
      <c r="G54" s="347"/>
      <c r="H54" s="122"/>
    </row>
    <row r="55" spans="1:8">
      <c r="A55" s="348"/>
      <c r="B55" s="348"/>
      <c r="C55" s="348"/>
      <c r="D55" s="348"/>
      <c r="E55" s="348"/>
      <c r="F55" s="348"/>
      <c r="G55" s="348"/>
      <c r="H55" s="12"/>
    </row>
    <row r="56" spans="1:8">
      <c r="A56" s="346"/>
      <c r="B56" s="346"/>
      <c r="C56" s="346"/>
      <c r="D56" s="346"/>
      <c r="E56" s="347"/>
      <c r="F56" s="347"/>
      <c r="G56" s="347"/>
      <c r="H56" s="122"/>
    </row>
    <row r="57" spans="1:8">
      <c r="A57" s="348"/>
      <c r="B57" s="348"/>
      <c r="C57" s="348"/>
      <c r="D57" s="348"/>
      <c r="E57" s="348"/>
      <c r="F57" s="348"/>
      <c r="G57" s="348"/>
      <c r="H57" s="12"/>
    </row>
    <row r="58" spans="1:8">
      <c r="A58" s="346"/>
      <c r="B58" s="346"/>
      <c r="C58" s="346"/>
      <c r="D58" s="346"/>
      <c r="E58" s="347"/>
      <c r="F58" s="347"/>
      <c r="G58" s="347"/>
      <c r="H58" s="122"/>
    </row>
    <row r="59" spans="1:8">
      <c r="A59" s="348"/>
      <c r="B59" s="348"/>
      <c r="C59" s="348"/>
      <c r="D59" s="348"/>
      <c r="E59" s="348"/>
      <c r="F59" s="348"/>
      <c r="G59" s="348"/>
      <c r="H59" s="12"/>
    </row>
    <row r="60" spans="1:8">
      <c r="A60" s="346"/>
      <c r="B60" s="346"/>
      <c r="C60" s="346"/>
      <c r="D60" s="346"/>
      <c r="E60" s="347"/>
      <c r="F60" s="347"/>
      <c r="G60" s="347"/>
      <c r="H60" s="122"/>
    </row>
    <row r="61" spans="1:8">
      <c r="A61" s="348"/>
      <c r="B61" s="348"/>
      <c r="C61" s="348"/>
      <c r="D61" s="348"/>
      <c r="E61" s="348"/>
      <c r="F61" s="348"/>
      <c r="G61" s="348"/>
      <c r="H61" s="12"/>
    </row>
    <row r="62" spans="1:8">
      <c r="A62" s="346"/>
      <c r="B62" s="346"/>
      <c r="C62" s="346"/>
      <c r="D62" s="346"/>
      <c r="E62" s="347"/>
      <c r="F62" s="347"/>
      <c r="G62" s="347"/>
      <c r="H62" s="122"/>
    </row>
    <row r="63" spans="1:8">
      <c r="A63" s="348"/>
      <c r="B63" s="348"/>
      <c r="C63" s="348"/>
      <c r="D63" s="348"/>
      <c r="E63" s="348"/>
      <c r="F63" s="348"/>
      <c r="G63" s="348"/>
      <c r="H63" s="12"/>
    </row>
    <row r="64" spans="1:8">
      <c r="A64" s="346"/>
      <c r="B64" s="346"/>
      <c r="C64" s="346"/>
      <c r="D64" s="346"/>
      <c r="E64" s="347"/>
      <c r="F64" s="347"/>
      <c r="G64" s="347"/>
      <c r="H64" s="122"/>
    </row>
    <row r="65" spans="1:10">
      <c r="A65" s="12"/>
      <c r="B65" s="12"/>
      <c r="C65" s="12"/>
      <c r="D65" s="12"/>
      <c r="E65" s="12"/>
      <c r="F65" s="12"/>
      <c r="G65" s="12"/>
    </row>
    <row r="66" spans="1:10">
      <c r="A66" s="121"/>
      <c r="B66" s="121"/>
      <c r="C66" s="121"/>
      <c r="D66" s="122"/>
      <c r="E66" s="122"/>
      <c r="F66" s="122"/>
      <c r="G66" s="122"/>
    </row>
    <row r="67" spans="1:10" ht="14.25" thickBot="1">
      <c r="A67" s="12"/>
      <c r="B67" s="12"/>
      <c r="C67" s="12"/>
      <c r="D67" s="12"/>
      <c r="E67" s="12"/>
      <c r="F67" s="12"/>
      <c r="G67" s="12"/>
    </row>
    <row r="68" spans="1:10" ht="15" thickTop="1" thickBot="1">
      <c r="A68" s="123" t="s">
        <v>20</v>
      </c>
      <c r="B68" s="124" t="s">
        <v>134</v>
      </c>
      <c r="C68" s="568"/>
      <c r="D68" s="569"/>
      <c r="E68" s="568"/>
      <c r="F68" s="569"/>
      <c r="G68" s="568"/>
      <c r="H68" s="569"/>
      <c r="I68" s="568"/>
      <c r="J68" s="575"/>
    </row>
    <row r="69" spans="1:10" ht="16.5" thickBot="1">
      <c r="A69" s="125" t="s">
        <v>21</v>
      </c>
      <c r="B69" s="126" t="s">
        <v>270</v>
      </c>
      <c r="C69" s="605"/>
      <c r="D69" s="606"/>
      <c r="E69" s="576"/>
      <c r="F69" s="577"/>
      <c r="G69" s="576"/>
      <c r="H69" s="577"/>
      <c r="I69" s="576"/>
      <c r="J69" s="578"/>
    </row>
    <row r="70" spans="1:10" ht="27.75" thickBot="1">
      <c r="A70" s="125" t="s">
        <v>22</v>
      </c>
      <c r="B70" s="126" t="s">
        <v>396</v>
      </c>
      <c r="C70" s="118"/>
      <c r="D70" s="118"/>
      <c r="E70" s="118"/>
      <c r="F70" s="118"/>
      <c r="G70" s="118"/>
      <c r="H70" s="118"/>
      <c r="I70" s="118"/>
      <c r="J70" s="119"/>
    </row>
    <row r="71" spans="1:10" ht="27.75" thickBot="1">
      <c r="A71" s="125" t="s">
        <v>23</v>
      </c>
      <c r="B71" s="126" t="s">
        <v>397</v>
      </c>
      <c r="C71" s="576"/>
      <c r="D71" s="577"/>
      <c r="E71" s="576"/>
      <c r="F71" s="577"/>
      <c r="G71" s="576"/>
      <c r="H71" s="577"/>
      <c r="I71" s="576"/>
      <c r="J71" s="578"/>
    </row>
    <row r="72" spans="1:10" ht="14.25" thickBot="1">
      <c r="A72" s="125" t="s">
        <v>24</v>
      </c>
      <c r="B72" s="126" t="s">
        <v>398</v>
      </c>
      <c r="C72" s="576"/>
      <c r="D72" s="577"/>
      <c r="E72" s="576"/>
      <c r="F72" s="577"/>
      <c r="G72" s="576"/>
      <c r="H72" s="577"/>
      <c r="I72" s="576"/>
      <c r="J72" s="578"/>
    </row>
    <row r="73" spans="1:10" ht="14.25" thickBot="1">
      <c r="A73" s="128"/>
      <c r="B73" s="129" t="s">
        <v>28</v>
      </c>
      <c r="C73" s="579"/>
      <c r="D73" s="580"/>
      <c r="E73" s="579"/>
      <c r="F73" s="580"/>
      <c r="G73" s="579"/>
      <c r="H73" s="580"/>
      <c r="I73" s="579"/>
      <c r="J73" s="581"/>
    </row>
    <row r="74" spans="1:10" ht="15" thickTop="1" thickBot="1">
      <c r="A74" s="125" t="s">
        <v>273</v>
      </c>
      <c r="B74" s="126" t="s">
        <v>178</v>
      </c>
      <c r="C74" s="568"/>
      <c r="D74" s="569"/>
      <c r="E74" s="568"/>
      <c r="F74" s="569"/>
      <c r="G74" s="568"/>
      <c r="H74" s="569"/>
      <c r="I74" s="568"/>
      <c r="J74" s="575"/>
    </row>
    <row r="75" spans="1:10" ht="16.5" thickBot="1">
      <c r="A75" s="125" t="s">
        <v>274</v>
      </c>
      <c r="B75" s="126" t="s">
        <v>270</v>
      </c>
      <c r="C75" s="605"/>
      <c r="D75" s="606"/>
      <c r="E75" s="576"/>
      <c r="F75" s="577"/>
      <c r="G75" s="576"/>
      <c r="H75" s="577"/>
      <c r="I75" s="576"/>
      <c r="J75" s="578"/>
    </row>
    <row r="76" spans="1:10" ht="27.75" thickBot="1">
      <c r="A76" s="125" t="s">
        <v>275</v>
      </c>
      <c r="B76" s="126" t="s">
        <v>399</v>
      </c>
      <c r="C76" s="576"/>
      <c r="D76" s="577"/>
      <c r="E76" s="576"/>
      <c r="F76" s="577"/>
      <c r="G76" s="576"/>
      <c r="H76" s="577"/>
      <c r="I76" s="576"/>
      <c r="J76" s="578"/>
    </row>
    <row r="77" spans="1:10" ht="14.25" thickBot="1">
      <c r="A77" s="125" t="s">
        <v>277</v>
      </c>
      <c r="B77" s="126" t="s">
        <v>400</v>
      </c>
      <c r="C77" s="576"/>
      <c r="D77" s="577"/>
      <c r="E77" s="576"/>
      <c r="F77" s="577"/>
      <c r="G77" s="576"/>
      <c r="H77" s="577"/>
      <c r="I77" s="576"/>
      <c r="J77" s="578"/>
    </row>
    <row r="78" spans="1:10" ht="25.5">
      <c r="A78" s="125" t="s">
        <v>23</v>
      </c>
      <c r="B78" s="203" t="s">
        <v>401</v>
      </c>
      <c r="C78" s="607"/>
      <c r="D78" s="608"/>
      <c r="E78" s="607"/>
      <c r="F78" s="608"/>
      <c r="G78" s="607"/>
      <c r="H78" s="608"/>
      <c r="I78" s="607"/>
      <c r="J78" s="611"/>
    </row>
    <row r="79" spans="1:10" ht="14.25" thickBot="1">
      <c r="A79" s="125" t="s">
        <v>24</v>
      </c>
      <c r="B79" s="204" t="s">
        <v>402</v>
      </c>
      <c r="C79" s="609"/>
      <c r="D79" s="610"/>
      <c r="E79" s="609"/>
      <c r="F79" s="610"/>
      <c r="G79" s="609"/>
      <c r="H79" s="610"/>
      <c r="I79" s="609"/>
      <c r="J79" s="612"/>
    </row>
    <row r="80" spans="1:10" ht="25.5">
      <c r="A80" s="205"/>
      <c r="B80" s="203" t="s">
        <v>403</v>
      </c>
      <c r="C80" s="607"/>
      <c r="D80" s="608"/>
      <c r="E80" s="607"/>
      <c r="F80" s="608"/>
      <c r="G80" s="607"/>
      <c r="H80" s="608"/>
      <c r="I80" s="607"/>
      <c r="J80" s="611"/>
    </row>
    <row r="81" spans="1:10" ht="14.25" thickBot="1">
      <c r="A81" s="205"/>
      <c r="B81" s="204" t="s">
        <v>402</v>
      </c>
      <c r="C81" s="609"/>
      <c r="D81" s="610"/>
      <c r="E81" s="609"/>
      <c r="F81" s="610"/>
      <c r="G81" s="609"/>
      <c r="H81" s="610"/>
      <c r="I81" s="609"/>
      <c r="J81" s="612"/>
    </row>
    <row r="82" spans="1:10" ht="14.25" thickBot="1">
      <c r="A82" s="205"/>
      <c r="B82" s="126" t="s">
        <v>404</v>
      </c>
      <c r="C82" s="576"/>
      <c r="D82" s="577"/>
      <c r="E82" s="576"/>
      <c r="F82" s="577"/>
      <c r="G82" s="576"/>
      <c r="H82" s="577"/>
      <c r="I82" s="576"/>
      <c r="J82" s="578"/>
    </row>
    <row r="83" spans="1:10" ht="14.25" thickBot="1">
      <c r="A83" s="128"/>
      <c r="B83" s="129" t="s">
        <v>28</v>
      </c>
      <c r="C83" s="579"/>
      <c r="D83" s="580"/>
      <c r="E83" s="579"/>
      <c r="F83" s="580"/>
      <c r="G83" s="579"/>
      <c r="H83" s="580"/>
      <c r="I83" s="579"/>
      <c r="J83" s="581"/>
    </row>
    <row r="84" spans="1:10" ht="15" thickTop="1" thickBot="1">
      <c r="A84" s="602" t="s">
        <v>405</v>
      </c>
      <c r="B84" s="126" t="s">
        <v>406</v>
      </c>
      <c r="C84" s="568"/>
      <c r="D84" s="569"/>
      <c r="E84" s="568"/>
      <c r="F84" s="569"/>
      <c r="G84" s="568"/>
      <c r="H84" s="569"/>
      <c r="I84" s="568"/>
      <c r="J84" s="575"/>
    </row>
    <row r="85" spans="1:10" ht="16.5" thickBot="1">
      <c r="A85" s="603"/>
      <c r="B85" s="126" t="s">
        <v>270</v>
      </c>
      <c r="C85" s="605"/>
      <c r="D85" s="606"/>
      <c r="E85" s="576"/>
      <c r="F85" s="577"/>
      <c r="G85" s="576"/>
      <c r="H85" s="577"/>
      <c r="I85" s="576"/>
      <c r="J85" s="578"/>
    </row>
    <row r="86" spans="1:10" ht="27.75" thickBot="1">
      <c r="A86" s="603"/>
      <c r="B86" s="126" t="s">
        <v>407</v>
      </c>
      <c r="C86" s="118"/>
      <c r="D86" s="118"/>
      <c r="E86" s="118"/>
      <c r="F86" s="118"/>
      <c r="G86" s="118"/>
      <c r="H86" s="118"/>
      <c r="I86" s="118"/>
      <c r="J86" s="119"/>
    </row>
    <row r="87" spans="1:10" ht="27.75" thickBot="1">
      <c r="A87" s="603"/>
      <c r="B87" s="126" t="s">
        <v>408</v>
      </c>
      <c r="C87" s="576"/>
      <c r="D87" s="577"/>
      <c r="E87" s="576"/>
      <c r="F87" s="577"/>
      <c r="G87" s="576"/>
      <c r="H87" s="577"/>
      <c r="I87" s="576"/>
      <c r="J87" s="578"/>
    </row>
    <row r="88" spans="1:10" ht="27" thickBot="1">
      <c r="A88" s="603"/>
      <c r="B88" s="247" t="s">
        <v>539</v>
      </c>
      <c r="C88" s="576"/>
      <c r="D88" s="577"/>
      <c r="E88" s="576"/>
      <c r="F88" s="577"/>
      <c r="G88" s="576"/>
      <c r="H88" s="577"/>
      <c r="I88" s="576"/>
      <c r="J88" s="578"/>
    </row>
    <row r="89" spans="1:10" ht="14.25" thickBot="1">
      <c r="A89" s="604"/>
      <c r="B89" s="129" t="s">
        <v>28</v>
      </c>
      <c r="C89" s="579"/>
      <c r="D89" s="580"/>
      <c r="E89" s="579"/>
      <c r="F89" s="580"/>
      <c r="G89" s="579"/>
      <c r="H89" s="580"/>
      <c r="I89" s="579"/>
      <c r="J89" s="581"/>
    </row>
    <row r="90" spans="1:10" ht="21.75" thickTop="1" thickBot="1">
      <c r="A90" s="584" t="s">
        <v>160</v>
      </c>
      <c r="B90" s="584"/>
      <c r="C90" s="584"/>
      <c r="D90" s="584"/>
      <c r="E90" s="584"/>
      <c r="F90" s="584"/>
      <c r="G90" s="584"/>
      <c r="H90" s="584"/>
      <c r="I90" s="584"/>
      <c r="J90" s="584"/>
    </row>
    <row r="91" spans="1:10" ht="14.25" thickTop="1">
      <c r="A91" s="599"/>
      <c r="B91" s="599"/>
      <c r="C91" s="599"/>
      <c r="D91" s="599"/>
      <c r="E91" s="599"/>
      <c r="F91" s="599"/>
      <c r="G91" s="599"/>
      <c r="H91" s="599"/>
      <c r="I91" s="599"/>
      <c r="J91" s="599"/>
    </row>
    <row r="92" spans="1:10">
      <c r="A92" s="600"/>
      <c r="B92" s="600"/>
      <c r="C92" s="600"/>
      <c r="D92" s="600"/>
      <c r="E92" s="600"/>
      <c r="F92" s="600"/>
      <c r="G92" s="600"/>
      <c r="H92" s="600"/>
      <c r="I92" s="600"/>
      <c r="J92" s="600"/>
    </row>
    <row r="93" spans="1:10">
      <c r="A93" s="600"/>
      <c r="B93" s="600"/>
      <c r="C93" s="600"/>
      <c r="D93" s="600"/>
      <c r="E93" s="600"/>
      <c r="F93" s="600"/>
      <c r="G93" s="600"/>
      <c r="H93" s="600"/>
      <c r="I93" s="600"/>
      <c r="J93" s="600"/>
    </row>
    <row r="94" spans="1:10">
      <c r="A94" s="600"/>
      <c r="B94" s="600"/>
      <c r="C94" s="600"/>
      <c r="D94" s="600"/>
      <c r="E94" s="600"/>
      <c r="F94" s="600"/>
      <c r="G94" s="600"/>
      <c r="H94" s="600"/>
      <c r="I94" s="600"/>
      <c r="J94" s="600"/>
    </row>
    <row r="95" spans="1:10">
      <c r="A95" s="600"/>
      <c r="B95" s="600"/>
      <c r="C95" s="600"/>
      <c r="D95" s="600"/>
      <c r="E95" s="600"/>
      <c r="F95" s="600"/>
      <c r="G95" s="600"/>
      <c r="H95" s="600"/>
      <c r="I95" s="600"/>
      <c r="J95" s="600"/>
    </row>
    <row r="96" spans="1:10">
      <c r="A96" s="600"/>
      <c r="B96" s="600"/>
      <c r="C96" s="600"/>
      <c r="D96" s="600"/>
      <c r="E96" s="600"/>
      <c r="F96" s="600"/>
      <c r="G96" s="600"/>
      <c r="H96" s="600"/>
      <c r="I96" s="600"/>
      <c r="J96" s="600"/>
    </row>
    <row r="97" spans="1:10">
      <c r="A97" s="600"/>
      <c r="B97" s="600"/>
      <c r="C97" s="600"/>
      <c r="D97" s="600"/>
      <c r="E97" s="600"/>
      <c r="F97" s="600"/>
      <c r="G97" s="600"/>
      <c r="H97" s="600"/>
      <c r="I97" s="600"/>
      <c r="J97" s="600"/>
    </row>
    <row r="98" spans="1:10">
      <c r="A98" s="600"/>
      <c r="B98" s="600"/>
      <c r="C98" s="600"/>
      <c r="D98" s="600"/>
      <c r="E98" s="600"/>
      <c r="F98" s="600"/>
      <c r="G98" s="600"/>
      <c r="H98" s="600"/>
      <c r="I98" s="600"/>
      <c r="J98" s="600"/>
    </row>
    <row r="99" spans="1:10" ht="14.25" thickBot="1">
      <c r="A99" s="601"/>
      <c r="B99" s="601"/>
      <c r="C99" s="601"/>
      <c r="D99" s="601"/>
      <c r="E99" s="601"/>
      <c r="F99" s="601"/>
      <c r="G99" s="601"/>
      <c r="H99" s="601"/>
      <c r="I99" s="601"/>
      <c r="J99" s="601"/>
    </row>
    <row r="100" spans="1:10" ht="14.25" customHeight="1">
      <c r="A100" s="586" t="s">
        <v>211</v>
      </c>
      <c r="B100" s="586"/>
      <c r="C100" s="586"/>
      <c r="D100" s="586"/>
      <c r="E100" s="586"/>
      <c r="F100" s="586"/>
      <c r="G100" s="586"/>
      <c r="H100" s="586"/>
      <c r="I100" s="586"/>
      <c r="J100" s="586"/>
    </row>
    <row r="101" spans="1:10" ht="13.5" customHeight="1">
      <c r="A101" s="582" t="s">
        <v>409</v>
      </c>
      <c r="B101" s="582"/>
      <c r="C101" s="582"/>
      <c r="D101" s="582"/>
      <c r="E101" s="582"/>
      <c r="F101" s="582"/>
      <c r="G101" s="582"/>
      <c r="H101" s="582"/>
      <c r="I101" s="582"/>
      <c r="J101" s="582"/>
    </row>
    <row r="102" spans="1:10">
      <c r="A102" s="206"/>
    </row>
  </sheetData>
  <mergeCells count="107">
    <mergeCell ref="A11:A12"/>
    <mergeCell ref="C11:D11"/>
    <mergeCell ref="G11:G12"/>
    <mergeCell ref="C12:D12"/>
    <mergeCell ref="A1:G1"/>
    <mergeCell ref="A2:G2"/>
    <mergeCell ref="A3:G3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31:G31"/>
    <mergeCell ref="A32:C32"/>
    <mergeCell ref="D32:G32"/>
    <mergeCell ref="C68:D68"/>
    <mergeCell ref="E68:F68"/>
    <mergeCell ref="G68:H68"/>
    <mergeCell ref="C25:D25"/>
    <mergeCell ref="C26:D26"/>
    <mergeCell ref="C27:D27"/>
    <mergeCell ref="C28:D28"/>
    <mergeCell ref="C29:D29"/>
    <mergeCell ref="C30:D30"/>
    <mergeCell ref="A34:B34"/>
    <mergeCell ref="A43:C43"/>
    <mergeCell ref="I68:J68"/>
    <mergeCell ref="C69:D69"/>
    <mergeCell ref="E69:F69"/>
    <mergeCell ref="G69:H69"/>
    <mergeCell ref="I69:J69"/>
    <mergeCell ref="C71:D71"/>
    <mergeCell ref="E71:F71"/>
    <mergeCell ref="G71:H71"/>
    <mergeCell ref="I71:J71"/>
    <mergeCell ref="C74:D74"/>
    <mergeCell ref="E74:F74"/>
    <mergeCell ref="G74:H74"/>
    <mergeCell ref="I74:J74"/>
    <mergeCell ref="C75:D75"/>
    <mergeCell ref="E75:F75"/>
    <mergeCell ref="G75:H75"/>
    <mergeCell ref="I75:J75"/>
    <mergeCell ref="C72:D72"/>
    <mergeCell ref="E72:F72"/>
    <mergeCell ref="G72:H72"/>
    <mergeCell ref="I72:J72"/>
    <mergeCell ref="C73:D73"/>
    <mergeCell ref="E73:F73"/>
    <mergeCell ref="G73:H73"/>
    <mergeCell ref="I73:J73"/>
    <mergeCell ref="C78:D79"/>
    <mergeCell ref="E78:F79"/>
    <mergeCell ref="G78:H79"/>
    <mergeCell ref="I78:J79"/>
    <mergeCell ref="C80:D81"/>
    <mergeCell ref="E80:F81"/>
    <mergeCell ref="G80:H81"/>
    <mergeCell ref="I80:J81"/>
    <mergeCell ref="C76:D76"/>
    <mergeCell ref="E76:F76"/>
    <mergeCell ref="G76:H76"/>
    <mergeCell ref="I76:J76"/>
    <mergeCell ref="C77:D77"/>
    <mergeCell ref="E77:F77"/>
    <mergeCell ref="G77:H77"/>
    <mergeCell ref="I77:J77"/>
    <mergeCell ref="C87:D87"/>
    <mergeCell ref="C82:D82"/>
    <mergeCell ref="E82:F82"/>
    <mergeCell ref="G82:H82"/>
    <mergeCell ref="I82:J82"/>
    <mergeCell ref="C83:D83"/>
    <mergeCell ref="E83:F83"/>
    <mergeCell ref="G83:H83"/>
    <mergeCell ref="I83:J83"/>
    <mergeCell ref="A100:J100"/>
    <mergeCell ref="A101:J101"/>
    <mergeCell ref="C89:D89"/>
    <mergeCell ref="E89:F89"/>
    <mergeCell ref="G89:H89"/>
    <mergeCell ref="I89:J89"/>
    <mergeCell ref="A90:J90"/>
    <mergeCell ref="A91:J99"/>
    <mergeCell ref="E87:F87"/>
    <mergeCell ref="G87:H87"/>
    <mergeCell ref="I87:J87"/>
    <mergeCell ref="C88:D88"/>
    <mergeCell ref="E88:F88"/>
    <mergeCell ref="G88:H88"/>
    <mergeCell ref="I88:J88"/>
    <mergeCell ref="A84:A89"/>
    <mergeCell ref="C84:D84"/>
    <mergeCell ref="E84:F84"/>
    <mergeCell ref="G84:H84"/>
    <mergeCell ref="I84:J84"/>
    <mergeCell ref="C85:D85"/>
    <mergeCell ref="E85:F85"/>
    <mergeCell ref="G85:H85"/>
    <mergeCell ref="I85:J85"/>
  </mergeCells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26"/>
  <sheetViews>
    <sheetView workbookViewId="0">
      <selection activeCell="J85" sqref="J85"/>
    </sheetView>
  </sheetViews>
  <sheetFormatPr defaultRowHeight="13.5"/>
  <cols>
    <col min="1" max="6" width="11.625" customWidth="1"/>
  </cols>
  <sheetData>
    <row r="1" spans="1:12" ht="18.75">
      <c r="A1" s="570" t="s">
        <v>0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  <c r="L1" s="570"/>
    </row>
    <row r="2" spans="1:12" ht="20.25">
      <c r="A2" s="571" t="s">
        <v>253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</row>
    <row r="3" spans="1:12" ht="14.25">
      <c r="A3" s="572" t="s">
        <v>418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</row>
    <row r="4" spans="1:12">
      <c r="A4" s="223" t="s">
        <v>254</v>
      </c>
      <c r="B4" s="132"/>
      <c r="C4" s="223" t="s">
        <v>255</v>
      </c>
      <c r="D4" s="252"/>
      <c r="E4" s="223" t="s">
        <v>256</v>
      </c>
      <c r="F4" s="132"/>
      <c r="G4" s="222"/>
      <c r="H4" s="222"/>
      <c r="I4" s="222"/>
      <c r="J4" s="222"/>
      <c r="K4" s="222"/>
      <c r="L4" s="222"/>
    </row>
    <row r="5" spans="1:12">
      <c r="A5" s="223" t="s">
        <v>257</v>
      </c>
      <c r="B5" s="132"/>
      <c r="C5" s="223" t="s">
        <v>258</v>
      </c>
      <c r="D5" s="132"/>
      <c r="E5" s="223" t="s">
        <v>259</v>
      </c>
      <c r="F5" s="252"/>
      <c r="G5" s="222"/>
      <c r="H5" s="222"/>
      <c r="I5" s="222"/>
      <c r="J5" s="222"/>
      <c r="K5" s="222"/>
      <c r="L5" s="222"/>
    </row>
    <row r="6" spans="1:12">
      <c r="A6" s="223" t="s">
        <v>169</v>
      </c>
      <c r="B6" s="625"/>
      <c r="C6" s="625"/>
      <c r="D6" s="625"/>
      <c r="E6" s="625"/>
      <c r="F6" s="625"/>
      <c r="G6" s="222"/>
      <c r="H6" s="222"/>
      <c r="I6" s="222"/>
      <c r="J6" s="222"/>
      <c r="K6" s="222"/>
      <c r="L6" s="222"/>
    </row>
    <row r="7" spans="1:12" ht="25.5">
      <c r="A7" s="223" t="s">
        <v>445</v>
      </c>
      <c r="B7" s="252"/>
      <c r="C7" s="225"/>
      <c r="D7" s="226"/>
      <c r="E7" s="225" t="s">
        <v>419</v>
      </c>
      <c r="F7" s="253"/>
      <c r="G7" s="222"/>
      <c r="H7" s="222"/>
      <c r="I7" s="222"/>
      <c r="J7" s="222"/>
      <c r="K7" s="222"/>
      <c r="L7" s="222"/>
    </row>
    <row r="8" spans="1:12" ht="25.5">
      <c r="A8" s="223" t="s">
        <v>420</v>
      </c>
      <c r="B8" s="254"/>
      <c r="C8" s="223" t="s">
        <v>421</v>
      </c>
      <c r="D8" s="134"/>
      <c r="E8" s="223" t="s">
        <v>422</v>
      </c>
      <c r="F8" s="134"/>
      <c r="G8" s="222"/>
      <c r="H8" s="222"/>
      <c r="I8" s="222"/>
      <c r="J8" s="222"/>
      <c r="K8" s="222"/>
      <c r="L8" s="222"/>
    </row>
    <row r="9" spans="1:12" ht="25.5">
      <c r="A9" s="223" t="s">
        <v>423</v>
      </c>
      <c r="B9" s="134"/>
      <c r="C9" s="223" t="s">
        <v>424</v>
      </c>
      <c r="D9" s="134"/>
      <c r="E9" s="224" t="s">
        <v>425</v>
      </c>
      <c r="F9" s="134"/>
      <c r="G9" s="222"/>
      <c r="H9" s="222"/>
      <c r="I9" s="222"/>
      <c r="J9" s="222"/>
      <c r="K9" s="222"/>
      <c r="L9" s="222"/>
    </row>
    <row r="10" spans="1:12" ht="14.25" thickBot="1">
      <c r="A10" s="228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</row>
    <row r="11" spans="1:12" ht="14.25" thickBot="1">
      <c r="A11" s="255" t="s">
        <v>178</v>
      </c>
      <c r="B11" s="256" t="s">
        <v>270</v>
      </c>
      <c r="C11" s="260" t="s">
        <v>426</v>
      </c>
      <c r="D11" s="260" t="s">
        <v>444</v>
      </c>
      <c r="E11" s="222"/>
      <c r="F11" s="222"/>
      <c r="G11" s="222"/>
      <c r="H11" s="222"/>
      <c r="I11" s="222"/>
      <c r="J11" s="222"/>
      <c r="K11" s="222"/>
      <c r="L11" s="222"/>
    </row>
    <row r="12" spans="1:12" s="222" customFormat="1" ht="14.25" thickBot="1">
      <c r="A12" s="257"/>
      <c r="B12" s="258"/>
      <c r="C12" s="261"/>
      <c r="D12" s="261"/>
    </row>
    <row r="13" spans="1:12" s="222" customFormat="1" ht="14.25" thickBot="1">
      <c r="A13" s="257"/>
      <c r="B13" s="258"/>
      <c r="C13" s="261"/>
      <c r="D13" s="261"/>
    </row>
    <row r="14" spans="1:12" s="222" customFormat="1" ht="14.25" thickBot="1">
      <c r="A14" s="257"/>
      <c r="B14" s="258"/>
      <c r="C14" s="261"/>
      <c r="D14" s="261"/>
    </row>
    <row r="15" spans="1:12" s="222" customFormat="1" ht="14.25" thickBot="1">
      <c r="A15" s="257"/>
      <c r="B15" s="217"/>
      <c r="C15" s="214"/>
      <c r="D15" s="214"/>
      <c r="H15" s="20"/>
      <c r="I15" s="222" t="s">
        <v>88</v>
      </c>
    </row>
    <row r="16" spans="1:12" s="222" customFormat="1" ht="14.25" thickBot="1">
      <c r="A16" s="257"/>
      <c r="B16" s="217"/>
      <c r="C16" s="214"/>
      <c r="D16" s="214"/>
      <c r="H16" s="24"/>
      <c r="I16" s="222" t="s">
        <v>73</v>
      </c>
    </row>
    <row r="17" spans="1:12" s="222" customFormat="1" ht="14.25" thickBot="1">
      <c r="A17" s="257"/>
      <c r="B17" s="217"/>
      <c r="C17" s="214"/>
      <c r="D17" s="214"/>
      <c r="H17" s="28"/>
      <c r="I17" s="222" t="s">
        <v>74</v>
      </c>
    </row>
    <row r="18" spans="1:12" s="222" customFormat="1" ht="14.25" thickBot="1">
      <c r="A18" s="257"/>
      <c r="B18" s="217"/>
      <c r="C18" s="214"/>
      <c r="D18" s="214"/>
    </row>
    <row r="19" spans="1:12" s="222" customFormat="1" ht="14.25" thickBot="1">
      <c r="A19" s="211"/>
      <c r="B19" s="259"/>
      <c r="C19" s="214"/>
      <c r="D19" s="214"/>
    </row>
    <row r="20" spans="1:12" s="222" customFormat="1" ht="14.25" thickBot="1">
      <c r="A20" s="211"/>
      <c r="B20" s="259"/>
      <c r="C20" s="214"/>
      <c r="D20" s="214"/>
    </row>
    <row r="21" spans="1:12" s="222" customFormat="1" ht="14.25" thickBot="1">
      <c r="A21" s="211"/>
      <c r="B21" s="259"/>
      <c r="C21" s="214"/>
      <c r="D21" s="214"/>
    </row>
    <row r="22" spans="1:12" ht="14.25" thickBot="1">
      <c r="A22" s="257"/>
      <c r="B22" s="258"/>
      <c r="C22" s="261"/>
      <c r="D22" s="261"/>
      <c r="E22" s="222"/>
      <c r="F22" s="222"/>
      <c r="G22" s="222"/>
      <c r="H22" s="222"/>
      <c r="I22" s="222"/>
      <c r="J22" s="222"/>
      <c r="K22" s="222"/>
      <c r="L22" s="222"/>
    </row>
    <row r="23" spans="1:12" ht="14.25" thickBot="1">
      <c r="A23" s="257"/>
      <c r="B23" s="258"/>
      <c r="C23" s="261"/>
      <c r="D23" s="261"/>
      <c r="E23" s="222"/>
      <c r="F23" s="222"/>
      <c r="G23" s="222"/>
      <c r="H23" s="222"/>
      <c r="I23" s="222"/>
      <c r="J23" s="222"/>
      <c r="K23" s="222"/>
      <c r="L23" s="222"/>
    </row>
    <row r="24" spans="1:12" ht="14.25" thickBot="1">
      <c r="A24" s="257"/>
      <c r="B24" s="258"/>
      <c r="C24" s="261"/>
      <c r="D24" s="261"/>
      <c r="E24" s="222"/>
      <c r="F24" s="222"/>
      <c r="G24" s="222"/>
      <c r="H24" s="222"/>
      <c r="I24" s="222"/>
      <c r="J24" s="222"/>
      <c r="K24" s="222"/>
      <c r="L24" s="222"/>
    </row>
    <row r="25" spans="1:12" ht="14.25" thickBot="1">
      <c r="A25" s="257"/>
      <c r="B25" s="217"/>
      <c r="C25" s="214"/>
      <c r="D25" s="214"/>
      <c r="E25" s="222"/>
      <c r="F25" s="222"/>
      <c r="G25" s="222"/>
      <c r="H25" s="222"/>
      <c r="I25" s="222"/>
      <c r="J25" s="222"/>
      <c r="K25" s="222"/>
      <c r="L25" s="222"/>
    </row>
    <row r="26" spans="1:12" ht="14.25" thickBot="1">
      <c r="A26" s="257"/>
      <c r="B26" s="217"/>
      <c r="C26" s="214"/>
      <c r="D26" s="214"/>
      <c r="E26" s="222"/>
      <c r="F26" s="222"/>
      <c r="G26" s="222"/>
      <c r="H26" s="222"/>
      <c r="I26" s="222"/>
      <c r="J26" s="222"/>
      <c r="K26" s="222"/>
      <c r="L26" s="222"/>
    </row>
    <row r="27" spans="1:12" ht="14.25" thickBot="1">
      <c r="A27" s="257"/>
      <c r="B27" s="217"/>
      <c r="C27" s="214"/>
      <c r="D27" s="214"/>
      <c r="E27" s="222"/>
      <c r="F27" s="222"/>
      <c r="G27" s="222"/>
      <c r="H27" s="222"/>
      <c r="I27" s="222"/>
      <c r="J27" s="222"/>
      <c r="K27" s="222"/>
      <c r="L27" s="222"/>
    </row>
    <row r="28" spans="1:12" ht="14.25" thickBot="1">
      <c r="A28" s="257"/>
      <c r="B28" s="217"/>
      <c r="C28" s="214"/>
      <c r="D28" s="214"/>
      <c r="E28" s="222"/>
      <c r="F28" s="222"/>
      <c r="G28" s="222"/>
      <c r="H28" s="222"/>
      <c r="I28" s="222"/>
      <c r="J28" s="222"/>
      <c r="K28" s="222"/>
      <c r="L28" s="222"/>
    </row>
    <row r="29" spans="1:12" ht="14.25" thickBot="1">
      <c r="A29" s="211"/>
      <c r="B29" s="259"/>
      <c r="C29" s="214"/>
      <c r="D29" s="214"/>
      <c r="E29" s="222"/>
      <c r="F29" s="222"/>
      <c r="G29" s="222"/>
      <c r="H29" s="222"/>
      <c r="I29" s="222"/>
      <c r="J29" s="222"/>
      <c r="K29" s="222"/>
      <c r="L29" s="222"/>
    </row>
    <row r="30" spans="1:12" ht="14.25" thickBot="1">
      <c r="A30" s="211"/>
      <c r="B30" s="259"/>
      <c r="C30" s="214"/>
      <c r="D30" s="214"/>
      <c r="E30" s="222"/>
      <c r="F30" s="222"/>
      <c r="G30" s="222"/>
      <c r="H30" s="222"/>
      <c r="I30" s="222"/>
      <c r="J30" s="222"/>
      <c r="K30" s="222"/>
      <c r="L30" s="222"/>
    </row>
    <row r="31" spans="1:12" ht="14.25" thickBot="1">
      <c r="A31" s="211"/>
      <c r="B31" s="259"/>
      <c r="C31" s="214"/>
      <c r="D31" s="214"/>
      <c r="E31" s="222"/>
      <c r="F31" s="222"/>
      <c r="G31" s="222"/>
      <c r="H31" s="222"/>
      <c r="I31" s="222"/>
      <c r="J31" s="222"/>
      <c r="K31" s="222"/>
      <c r="L31" s="222"/>
    </row>
    <row r="32" spans="1:12" ht="14.25" thickBot="1">
      <c r="A32" s="257"/>
      <c r="B32" s="259"/>
      <c r="C32" s="214"/>
      <c r="D32" s="214"/>
      <c r="E32" s="222"/>
      <c r="F32" s="222"/>
      <c r="G32" s="222"/>
      <c r="H32" s="222"/>
      <c r="I32" s="222"/>
      <c r="J32" s="222"/>
      <c r="K32" s="222"/>
      <c r="L32" s="222"/>
    </row>
    <row r="33" spans="1:12" ht="14.25" thickBot="1">
      <c r="A33" s="626" t="s">
        <v>427</v>
      </c>
      <c r="B33" s="626"/>
      <c r="C33" s="626"/>
      <c r="D33" s="626"/>
      <c r="E33" s="626"/>
      <c r="F33" s="626"/>
      <c r="G33" s="626"/>
      <c r="H33" s="626"/>
      <c r="I33" s="626"/>
      <c r="J33" s="626"/>
      <c r="K33" s="626"/>
      <c r="L33" s="626"/>
    </row>
    <row r="34" spans="1:12" ht="14.25" thickTop="1">
      <c r="A34" s="627" t="s">
        <v>428</v>
      </c>
      <c r="B34" s="627"/>
      <c r="C34" s="627"/>
      <c r="D34" s="627"/>
      <c r="E34" s="627"/>
      <c r="F34" s="628" t="s">
        <v>429</v>
      </c>
      <c r="G34" s="628"/>
      <c r="H34" s="628"/>
      <c r="I34" s="628"/>
      <c r="J34" s="628"/>
      <c r="K34" s="628"/>
      <c r="L34" s="628"/>
    </row>
    <row r="35" spans="1:12" ht="14.25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</row>
    <row r="36" spans="1:12">
      <c r="A36" s="238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</row>
    <row r="37" spans="1:12">
      <c r="A37" s="238"/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</row>
    <row r="38" spans="1:12" ht="14.25" thickBot="1">
      <c r="A38" s="238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</row>
    <row r="39" spans="1:12" ht="15" thickTop="1" thickBot="1">
      <c r="A39" s="629" t="s">
        <v>430</v>
      </c>
      <c r="B39" s="630"/>
      <c r="C39" s="630"/>
      <c r="D39" s="630"/>
      <c r="E39" s="630"/>
      <c r="F39" s="630"/>
      <c r="G39" s="630"/>
      <c r="H39" s="630"/>
      <c r="I39" s="630"/>
      <c r="J39" s="630"/>
      <c r="K39" s="631"/>
      <c r="L39" s="222"/>
    </row>
    <row r="40" spans="1:12" ht="14.25" thickBot="1">
      <c r="A40" s="231" t="s">
        <v>178</v>
      </c>
      <c r="B40" s="632"/>
      <c r="C40" s="633"/>
      <c r="D40" s="633"/>
      <c r="E40" s="633"/>
      <c r="F40" s="634"/>
      <c r="G40" s="552"/>
      <c r="H40" s="553"/>
      <c r="I40" s="553"/>
      <c r="J40" s="553"/>
      <c r="K40" s="635"/>
    </row>
    <row r="41" spans="1:12">
      <c r="A41" s="636" t="s">
        <v>270</v>
      </c>
      <c r="B41" s="591" t="s">
        <v>431</v>
      </c>
      <c r="C41" s="592"/>
      <c r="D41" s="638" t="s">
        <v>432</v>
      </c>
      <c r="E41" s="240" t="s">
        <v>433</v>
      </c>
      <c r="F41" s="240" t="s">
        <v>40</v>
      </c>
      <c r="G41" s="591" t="s">
        <v>431</v>
      </c>
      <c r="H41" s="592"/>
      <c r="I41" s="638" t="s">
        <v>432</v>
      </c>
      <c r="J41" s="240" t="s">
        <v>433</v>
      </c>
      <c r="K41" s="241" t="s">
        <v>40</v>
      </c>
    </row>
    <row r="42" spans="1:12" ht="14.25" thickBot="1">
      <c r="A42" s="637"/>
      <c r="B42" s="389"/>
      <c r="C42" s="391"/>
      <c r="D42" s="639"/>
      <c r="E42" s="234" t="s">
        <v>434</v>
      </c>
      <c r="F42" s="234" t="s">
        <v>41</v>
      </c>
      <c r="G42" s="389"/>
      <c r="H42" s="391"/>
      <c r="I42" s="639"/>
      <c r="J42" s="234" t="s">
        <v>434</v>
      </c>
      <c r="K42" s="235" t="s">
        <v>41</v>
      </c>
    </row>
    <row r="43" spans="1:12" ht="14.25" thickBot="1">
      <c r="A43" s="231"/>
      <c r="B43" s="233"/>
      <c r="C43" s="233"/>
      <c r="D43" s="233"/>
      <c r="E43" s="233"/>
      <c r="F43" s="233"/>
      <c r="G43" s="233"/>
      <c r="H43" s="233"/>
      <c r="I43" s="233"/>
      <c r="J43" s="233"/>
      <c r="K43" s="232"/>
    </row>
    <row r="44" spans="1:12" ht="14.25" thickBot="1">
      <c r="A44" s="231"/>
      <c r="B44" s="233"/>
      <c r="C44" s="233"/>
      <c r="D44" s="233"/>
      <c r="E44" s="233"/>
      <c r="F44" s="233"/>
      <c r="G44" s="233"/>
      <c r="H44" s="233"/>
      <c r="I44" s="233"/>
      <c r="J44" s="233"/>
      <c r="K44" s="232"/>
    </row>
    <row r="45" spans="1:12" ht="14.25" thickBot="1">
      <c r="A45" s="231"/>
      <c r="B45" s="233"/>
      <c r="C45" s="233"/>
      <c r="D45" s="233"/>
      <c r="E45" s="233"/>
      <c r="F45" s="233"/>
      <c r="G45" s="233"/>
      <c r="H45" s="233"/>
      <c r="I45" s="233"/>
      <c r="J45" s="233"/>
      <c r="K45" s="232"/>
    </row>
    <row r="46" spans="1:12" ht="14.25" thickBot="1">
      <c r="A46" s="236"/>
      <c r="B46" s="233"/>
      <c r="C46" s="233"/>
      <c r="D46" s="233"/>
      <c r="E46" s="233"/>
      <c r="F46" s="233"/>
      <c r="G46" s="233"/>
      <c r="H46" s="233"/>
      <c r="I46" s="233"/>
      <c r="J46" s="233"/>
      <c r="K46" s="232"/>
    </row>
    <row r="47" spans="1:12" ht="14.25" thickBot="1">
      <c r="A47" s="236"/>
      <c r="B47" s="233"/>
      <c r="C47" s="233"/>
      <c r="D47" s="233"/>
      <c r="E47" s="233"/>
      <c r="F47" s="233"/>
      <c r="G47" s="233"/>
      <c r="H47" s="233"/>
      <c r="I47" s="233"/>
      <c r="J47" s="233"/>
      <c r="K47" s="232"/>
    </row>
    <row r="48" spans="1:12" ht="14.25" thickBot="1">
      <c r="A48" s="236"/>
      <c r="B48" s="233"/>
      <c r="C48" s="233"/>
      <c r="D48" s="233"/>
      <c r="E48" s="242"/>
      <c r="F48" s="242"/>
      <c r="G48" s="233"/>
      <c r="H48" s="233"/>
      <c r="I48" s="233"/>
      <c r="J48" s="233"/>
      <c r="K48" s="232"/>
    </row>
    <row r="49" spans="1:11" ht="14.25" thickBot="1">
      <c r="A49" s="236"/>
      <c r="B49" s="233"/>
      <c r="C49" s="233"/>
      <c r="D49" s="233"/>
      <c r="E49" s="242"/>
      <c r="F49" s="242"/>
      <c r="G49" s="233"/>
      <c r="H49" s="233"/>
      <c r="I49" s="233"/>
      <c r="J49" s="233"/>
      <c r="K49" s="232"/>
    </row>
    <row r="50" spans="1:11" ht="14.25" thickBot="1">
      <c r="A50" s="236"/>
      <c r="B50" s="233"/>
      <c r="C50" s="233"/>
      <c r="D50" s="233"/>
      <c r="E50" s="242"/>
      <c r="F50" s="242"/>
      <c r="G50" s="233"/>
      <c r="H50" s="233"/>
      <c r="I50" s="233"/>
      <c r="J50" s="233"/>
      <c r="K50" s="232"/>
    </row>
    <row r="51" spans="1:11" ht="14.25" thickBot="1">
      <c r="A51" s="236"/>
      <c r="B51" s="233"/>
      <c r="C51" s="233"/>
      <c r="D51" s="233"/>
      <c r="E51" s="242"/>
      <c r="F51" s="242"/>
      <c r="G51" s="233"/>
      <c r="H51" s="233"/>
      <c r="I51" s="233"/>
      <c r="J51" s="233"/>
      <c r="K51" s="232"/>
    </row>
    <row r="52" spans="1:11" ht="14.25" thickBot="1">
      <c r="A52" s="236"/>
      <c r="B52" s="233"/>
      <c r="C52" s="233"/>
      <c r="D52" s="233"/>
      <c r="E52" s="242"/>
      <c r="F52" s="242"/>
      <c r="G52" s="233"/>
      <c r="H52" s="233"/>
      <c r="I52" s="233"/>
      <c r="J52" s="233"/>
      <c r="K52" s="232"/>
    </row>
    <row r="53" spans="1:11" ht="14.25" thickBot="1">
      <c r="A53" s="236"/>
      <c r="B53" s="233"/>
      <c r="C53" s="233"/>
      <c r="D53" s="233"/>
      <c r="E53" s="242"/>
      <c r="F53" s="242"/>
      <c r="G53" s="233"/>
      <c r="H53" s="233"/>
      <c r="I53" s="233"/>
      <c r="J53" s="233"/>
      <c r="K53" s="232"/>
    </row>
    <row r="54" spans="1:11" ht="14.25" thickBot="1">
      <c r="A54" s="236"/>
      <c r="B54" s="233"/>
      <c r="C54" s="233"/>
      <c r="D54" s="233"/>
      <c r="E54" s="242"/>
      <c r="F54" s="242"/>
      <c r="G54" s="233"/>
      <c r="H54" s="233"/>
      <c r="I54" s="233"/>
      <c r="J54" s="233"/>
      <c r="K54" s="232"/>
    </row>
    <row r="55" spans="1:11" ht="14.25" thickBot="1">
      <c r="A55" s="236"/>
      <c r="B55" s="233"/>
      <c r="C55" s="233"/>
      <c r="D55" s="233"/>
      <c r="E55" s="233"/>
      <c r="F55" s="233"/>
      <c r="G55" s="233"/>
      <c r="H55" s="233"/>
      <c r="I55" s="233"/>
      <c r="J55" s="233"/>
      <c r="K55" s="232"/>
    </row>
    <row r="56" spans="1:11" ht="14.25" thickBot="1">
      <c r="A56" s="243"/>
      <c r="B56" s="244"/>
      <c r="C56" s="244"/>
      <c r="D56" s="244"/>
      <c r="E56" s="244"/>
      <c r="F56" s="244"/>
      <c r="G56" s="244"/>
      <c r="H56" s="244"/>
      <c r="I56" s="244"/>
      <c r="J56" s="244"/>
      <c r="K56" s="245"/>
    </row>
    <row r="57" spans="1:11" ht="21.75" thickTop="1" thickBot="1">
      <c r="A57" s="584" t="s">
        <v>160</v>
      </c>
      <c r="B57" s="584"/>
      <c r="C57" s="584"/>
      <c r="D57" s="584"/>
      <c r="E57" s="584"/>
      <c r="F57" s="584"/>
      <c r="G57" s="584"/>
      <c r="H57" s="584"/>
      <c r="I57" s="584"/>
      <c r="J57" s="584"/>
      <c r="K57" s="584"/>
    </row>
    <row r="58" spans="1:11" ht="15" thickTop="1" thickBot="1">
      <c r="A58" s="640"/>
      <c r="B58" s="640"/>
      <c r="C58" s="640"/>
      <c r="D58" s="640"/>
      <c r="E58" s="640"/>
      <c r="F58" s="640"/>
      <c r="G58" s="640"/>
      <c r="H58" s="640"/>
      <c r="I58" s="640"/>
      <c r="J58" s="640"/>
      <c r="K58" s="640"/>
    </row>
    <row r="59" spans="1:11" ht="14.25" thickBot="1">
      <c r="A59" s="626" t="s">
        <v>211</v>
      </c>
      <c r="B59" s="626"/>
      <c r="C59" s="626"/>
      <c r="D59" s="626"/>
      <c r="E59" s="626"/>
      <c r="F59" s="626"/>
      <c r="G59" s="626"/>
      <c r="H59" s="626"/>
      <c r="I59" s="626"/>
      <c r="J59" s="626"/>
      <c r="K59" s="626"/>
    </row>
    <row r="60" spans="1:11" ht="14.25" thickTop="1">
      <c r="A60" s="566" t="s">
        <v>435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</row>
    <row r="61" spans="1:11">
      <c r="A61" s="238"/>
      <c r="B61" s="222"/>
      <c r="C61" s="222"/>
      <c r="D61" s="222"/>
      <c r="E61" s="222"/>
      <c r="F61" s="222"/>
      <c r="G61" s="222"/>
      <c r="H61" s="222"/>
      <c r="I61" s="222"/>
      <c r="J61" s="222"/>
      <c r="K61" s="222"/>
    </row>
    <row r="62" spans="1:11">
      <c r="A62" s="227" t="s">
        <v>392</v>
      </c>
      <c r="B62" s="222"/>
      <c r="C62" s="222"/>
      <c r="D62" s="222"/>
      <c r="E62" s="222"/>
      <c r="F62" s="222"/>
      <c r="G62" s="222"/>
      <c r="H62" s="222"/>
      <c r="I62" s="222"/>
      <c r="J62" s="222"/>
      <c r="K62" s="222"/>
    </row>
    <row r="63" spans="1:11" s="222" customFormat="1">
      <c r="A63" s="238"/>
    </row>
    <row r="64" spans="1:11" s="69" customFormat="1" ht="14.25" thickBot="1">
      <c r="A64" s="497" t="s">
        <v>518</v>
      </c>
      <c r="B64" s="497"/>
    </row>
    <row r="65" spans="1:7" s="69" customFormat="1">
      <c r="A65" s="325" t="s">
        <v>516</v>
      </c>
      <c r="B65" s="334" t="s">
        <v>412</v>
      </c>
      <c r="C65" s="326" t="s">
        <v>519</v>
      </c>
      <c r="D65" s="326" t="s">
        <v>520</v>
      </c>
      <c r="E65" s="326" t="s">
        <v>522</v>
      </c>
      <c r="F65" s="326" t="s">
        <v>524</v>
      </c>
      <c r="G65" s="327" t="s">
        <v>525</v>
      </c>
    </row>
    <row r="66" spans="1:7" s="69" customFormat="1">
      <c r="A66" s="328"/>
      <c r="B66" s="335"/>
      <c r="C66" s="329"/>
      <c r="D66" s="329"/>
      <c r="E66" s="329"/>
      <c r="F66" s="329"/>
      <c r="G66" s="330"/>
    </row>
    <row r="67" spans="1:7" s="69" customFormat="1">
      <c r="A67" s="328"/>
      <c r="B67" s="335"/>
      <c r="C67" s="329"/>
      <c r="D67" s="329"/>
      <c r="E67" s="329"/>
      <c r="F67" s="329"/>
      <c r="G67" s="330"/>
    </row>
    <row r="68" spans="1:7" s="69" customFormat="1">
      <c r="A68" s="328"/>
      <c r="B68" s="335"/>
      <c r="C68" s="329"/>
      <c r="D68" s="329"/>
      <c r="E68" s="329"/>
      <c r="F68" s="329"/>
      <c r="G68" s="330"/>
    </row>
    <row r="69" spans="1:7" s="69" customFormat="1">
      <c r="A69" s="328"/>
      <c r="B69" s="335"/>
      <c r="C69" s="329"/>
      <c r="D69" s="329"/>
      <c r="E69" s="329"/>
      <c r="F69" s="329"/>
      <c r="G69" s="330"/>
    </row>
    <row r="70" spans="1:7" s="69" customFormat="1">
      <c r="A70" s="328"/>
      <c r="B70" s="335"/>
      <c r="C70" s="329"/>
      <c r="D70" s="329"/>
      <c r="E70" s="329"/>
      <c r="F70" s="329"/>
      <c r="G70" s="330"/>
    </row>
    <row r="71" spans="1:7" s="69" customFormat="1" ht="14.25" thickBot="1">
      <c r="A71" s="331"/>
      <c r="B71" s="336"/>
      <c r="C71" s="332"/>
      <c r="D71" s="332"/>
      <c r="E71" s="332"/>
      <c r="F71" s="332"/>
      <c r="G71" s="333"/>
    </row>
    <row r="72" spans="1:7" s="69" customFormat="1">
      <c r="A72" s="324"/>
      <c r="B72" s="323"/>
      <c r="C72" s="323"/>
      <c r="D72" s="323"/>
      <c r="E72" s="323"/>
      <c r="F72" s="323"/>
    </row>
    <row r="73" spans="1:7" s="69" customFormat="1" ht="14.25" thickBot="1">
      <c r="A73" s="497" t="s">
        <v>526</v>
      </c>
      <c r="B73" s="497"/>
      <c r="C73" s="497"/>
      <c r="D73" s="323"/>
      <c r="E73" s="323"/>
      <c r="F73" s="323"/>
    </row>
    <row r="74" spans="1:7" s="69" customFormat="1">
      <c r="A74" s="325" t="s">
        <v>66</v>
      </c>
      <c r="B74" s="326" t="s">
        <v>412</v>
      </c>
      <c r="C74" s="326" t="s">
        <v>529</v>
      </c>
      <c r="D74" s="326" t="s">
        <v>530</v>
      </c>
      <c r="E74" s="326" t="s">
        <v>531</v>
      </c>
      <c r="F74" s="327" t="s">
        <v>532</v>
      </c>
      <c r="G74" s="327" t="s">
        <v>525</v>
      </c>
    </row>
    <row r="75" spans="1:7" s="69" customFormat="1">
      <c r="A75" s="328"/>
      <c r="B75" s="329"/>
      <c r="C75" s="329"/>
      <c r="D75" s="329"/>
      <c r="E75" s="329"/>
      <c r="F75" s="330"/>
      <c r="G75" s="330"/>
    </row>
    <row r="76" spans="1:7" s="69" customFormat="1">
      <c r="A76" s="328"/>
      <c r="B76" s="329"/>
      <c r="C76" s="329"/>
      <c r="D76" s="329"/>
      <c r="E76" s="329"/>
      <c r="F76" s="330"/>
      <c r="G76" s="330"/>
    </row>
    <row r="77" spans="1:7" s="69" customFormat="1">
      <c r="A77" s="328"/>
      <c r="B77" s="329"/>
      <c r="C77" s="329"/>
      <c r="D77" s="329"/>
      <c r="E77" s="329"/>
      <c r="F77" s="330"/>
      <c r="G77" s="330"/>
    </row>
    <row r="78" spans="1:7" s="69" customFormat="1">
      <c r="A78" s="328"/>
      <c r="B78" s="329"/>
      <c r="C78" s="329"/>
      <c r="D78" s="329"/>
      <c r="E78" s="329"/>
      <c r="F78" s="330"/>
      <c r="G78" s="330"/>
    </row>
    <row r="79" spans="1:7" s="69" customFormat="1">
      <c r="A79" s="328"/>
      <c r="B79" s="329"/>
      <c r="C79" s="329"/>
      <c r="D79" s="329"/>
      <c r="E79" s="329"/>
      <c r="F79" s="330"/>
      <c r="G79" s="330"/>
    </row>
    <row r="80" spans="1:7" s="69" customFormat="1" ht="14.25" thickBot="1">
      <c r="A80" s="331"/>
      <c r="B80" s="332"/>
      <c r="C80" s="332"/>
      <c r="D80" s="332"/>
      <c r="E80" s="332"/>
      <c r="F80" s="333"/>
      <c r="G80" s="333"/>
    </row>
    <row r="81" spans="1:8" s="69" customFormat="1">
      <c r="A81" s="121"/>
      <c r="B81" s="121"/>
      <c r="C81" s="121"/>
      <c r="D81" s="122"/>
      <c r="E81" s="122"/>
      <c r="F81" s="122"/>
      <c r="G81" s="122"/>
    </row>
    <row r="82" spans="1:8" s="69" customFormat="1">
      <c r="A82" s="344" t="s">
        <v>535</v>
      </c>
      <c r="B82" s="121"/>
      <c r="C82" s="121"/>
      <c r="D82" s="122"/>
      <c r="E82" s="122"/>
      <c r="F82" s="122"/>
      <c r="G82" s="122"/>
    </row>
    <row r="83" spans="1:8" s="69" customFormat="1" ht="24">
      <c r="A83" s="345" t="s">
        <v>536</v>
      </c>
      <c r="B83" s="345" t="s">
        <v>537</v>
      </c>
      <c r="C83" s="345" t="s">
        <v>542</v>
      </c>
      <c r="D83" s="345" t="s">
        <v>543</v>
      </c>
      <c r="E83" s="345" t="s">
        <v>538</v>
      </c>
      <c r="F83" s="345" t="s">
        <v>540</v>
      </c>
      <c r="G83" s="345" t="s">
        <v>541</v>
      </c>
      <c r="H83" s="12"/>
    </row>
    <row r="84" spans="1:8" s="69" customFormat="1">
      <c r="A84" s="346"/>
      <c r="B84" s="346"/>
      <c r="C84" s="346"/>
      <c r="D84" s="346"/>
      <c r="E84" s="347"/>
      <c r="F84" s="347"/>
      <c r="G84" s="347"/>
      <c r="H84" s="122"/>
    </row>
    <row r="85" spans="1:8" s="69" customFormat="1">
      <c r="A85" s="348"/>
      <c r="B85" s="348"/>
      <c r="C85" s="348"/>
      <c r="D85" s="348"/>
      <c r="E85" s="348"/>
      <c r="F85" s="348"/>
      <c r="G85" s="348"/>
      <c r="H85" s="12"/>
    </row>
    <row r="86" spans="1:8" s="69" customFormat="1">
      <c r="A86" s="346"/>
      <c r="B86" s="346"/>
      <c r="C86" s="346"/>
      <c r="D86" s="346"/>
      <c r="E86" s="347"/>
      <c r="F86" s="347"/>
      <c r="G86" s="347"/>
      <c r="H86" s="122"/>
    </row>
    <row r="87" spans="1:8" s="69" customFormat="1">
      <c r="A87" s="348"/>
      <c r="B87" s="348"/>
      <c r="C87" s="348"/>
      <c r="D87" s="348"/>
      <c r="E87" s="348"/>
      <c r="F87" s="348"/>
      <c r="G87" s="348"/>
      <c r="H87" s="12"/>
    </row>
    <row r="88" spans="1:8" s="69" customFormat="1">
      <c r="A88" s="346"/>
      <c r="B88" s="346"/>
      <c r="C88" s="346"/>
      <c r="D88" s="346"/>
      <c r="E88" s="347"/>
      <c r="F88" s="347"/>
      <c r="G88" s="347"/>
      <c r="H88" s="122"/>
    </row>
    <row r="89" spans="1:8" s="69" customFormat="1">
      <c r="A89" s="348"/>
      <c r="B89" s="348"/>
      <c r="C89" s="348"/>
      <c r="D89" s="348"/>
      <c r="E89" s="348"/>
      <c r="F89" s="348"/>
      <c r="G89" s="348"/>
      <c r="H89" s="12"/>
    </row>
    <row r="90" spans="1:8" s="69" customFormat="1">
      <c r="A90" s="346"/>
      <c r="B90" s="346"/>
      <c r="C90" s="346"/>
      <c r="D90" s="346"/>
      <c r="E90" s="347"/>
      <c r="F90" s="347"/>
      <c r="G90" s="347"/>
      <c r="H90" s="122"/>
    </row>
    <row r="91" spans="1:8" s="69" customFormat="1">
      <c r="A91" s="348"/>
      <c r="B91" s="348"/>
      <c r="C91" s="348"/>
      <c r="D91" s="348"/>
      <c r="E91" s="348"/>
      <c r="F91" s="348"/>
      <c r="G91" s="348"/>
      <c r="H91" s="12"/>
    </row>
    <row r="92" spans="1:8" s="69" customFormat="1">
      <c r="A92" s="346"/>
      <c r="B92" s="346"/>
      <c r="C92" s="346"/>
      <c r="D92" s="346"/>
      <c r="E92" s="347"/>
      <c r="F92" s="347"/>
      <c r="G92" s="347"/>
      <c r="H92" s="122"/>
    </row>
    <row r="93" spans="1:8" s="69" customFormat="1">
      <c r="A93" s="348"/>
      <c r="B93" s="348"/>
      <c r="C93" s="348"/>
      <c r="D93" s="348"/>
      <c r="E93" s="348"/>
      <c r="F93" s="348"/>
      <c r="G93" s="348"/>
      <c r="H93" s="12"/>
    </row>
    <row r="94" spans="1:8" s="69" customFormat="1">
      <c r="A94" s="346"/>
      <c r="B94" s="346"/>
      <c r="C94" s="346"/>
      <c r="D94" s="346"/>
      <c r="E94" s="347"/>
      <c r="F94" s="347"/>
      <c r="G94" s="347"/>
      <c r="H94" s="122"/>
    </row>
    <row r="95" spans="1:8" s="222" customFormat="1">
      <c r="A95" s="238"/>
    </row>
    <row r="96" spans="1:8" s="222" customFormat="1">
      <c r="A96" s="238"/>
    </row>
    <row r="97" spans="1:11">
      <c r="A97" s="227"/>
      <c r="B97" s="222"/>
      <c r="C97" s="222"/>
      <c r="D97" s="222"/>
      <c r="E97" s="222"/>
      <c r="F97" s="222"/>
      <c r="G97" s="222"/>
      <c r="H97" s="222"/>
      <c r="I97" s="222"/>
      <c r="J97" s="222"/>
      <c r="K97" s="222"/>
    </row>
    <row r="98" spans="1:11">
      <c r="A98" s="227"/>
      <c r="B98" s="222"/>
      <c r="C98" s="222"/>
      <c r="D98" s="222"/>
      <c r="E98" s="222"/>
      <c r="F98" s="222"/>
      <c r="G98" s="222"/>
      <c r="H98" s="222"/>
      <c r="I98" s="222"/>
      <c r="J98" s="222"/>
      <c r="K98" s="222"/>
    </row>
    <row r="99" spans="1:11" ht="14.25" thickBot="1">
      <c r="A99" s="227"/>
      <c r="B99" s="222"/>
      <c r="C99" s="222"/>
      <c r="D99" s="222"/>
      <c r="E99" s="222"/>
      <c r="F99" s="222"/>
      <c r="G99" s="222"/>
      <c r="H99" s="222"/>
      <c r="I99" s="222"/>
      <c r="J99" s="222"/>
      <c r="K99" s="222"/>
    </row>
    <row r="100" spans="1:11" ht="15" thickTop="1" thickBot="1">
      <c r="A100" s="602" t="s">
        <v>436</v>
      </c>
      <c r="B100" s="246" t="s">
        <v>281</v>
      </c>
      <c r="C100" s="568"/>
      <c r="D100" s="569"/>
      <c r="E100" s="568"/>
      <c r="F100" s="569"/>
      <c r="G100" s="568"/>
      <c r="H100" s="569"/>
      <c r="I100" s="568"/>
      <c r="J100" s="575"/>
      <c r="K100" s="222"/>
    </row>
    <row r="101" spans="1:11" ht="14.25" thickBot="1">
      <c r="A101" s="603"/>
      <c r="B101" s="247" t="s">
        <v>270</v>
      </c>
      <c r="C101" s="576"/>
      <c r="D101" s="577"/>
      <c r="E101" s="576"/>
      <c r="F101" s="577"/>
      <c r="G101" s="576"/>
      <c r="H101" s="577"/>
      <c r="I101" s="576"/>
      <c r="J101" s="578"/>
      <c r="K101" s="222"/>
    </row>
    <row r="102" spans="1:11" ht="27" thickBot="1">
      <c r="A102" s="603"/>
      <c r="B102" s="247" t="s">
        <v>437</v>
      </c>
      <c r="C102" s="233"/>
      <c r="D102" s="233"/>
      <c r="E102" s="233"/>
      <c r="F102" s="233"/>
      <c r="G102" s="229"/>
      <c r="H102" s="229"/>
      <c r="I102" s="229"/>
      <c r="J102" s="230"/>
      <c r="K102" s="222"/>
    </row>
    <row r="103" spans="1:11" ht="27" thickBot="1">
      <c r="A103" s="603"/>
      <c r="B103" s="247" t="s">
        <v>438</v>
      </c>
      <c r="C103" s="576"/>
      <c r="D103" s="577"/>
      <c r="E103" s="576"/>
      <c r="F103" s="577"/>
      <c r="G103" s="576"/>
      <c r="H103" s="577"/>
      <c r="I103" s="576"/>
      <c r="J103" s="578"/>
      <c r="K103" s="222"/>
    </row>
    <row r="104" spans="1:11" ht="39.75" thickBot="1">
      <c r="A104" s="603"/>
      <c r="B104" s="247" t="s">
        <v>439</v>
      </c>
      <c r="C104" s="576"/>
      <c r="D104" s="577"/>
      <c r="E104" s="576"/>
      <c r="F104" s="577"/>
      <c r="G104" s="576"/>
      <c r="H104" s="577"/>
      <c r="I104" s="576"/>
      <c r="J104" s="578"/>
      <c r="K104" s="222"/>
    </row>
    <row r="105" spans="1:11" ht="14.25" thickBot="1">
      <c r="A105" s="604"/>
      <c r="B105" s="248" t="s">
        <v>28</v>
      </c>
      <c r="C105" s="579"/>
      <c r="D105" s="580"/>
      <c r="E105" s="579"/>
      <c r="F105" s="580"/>
      <c r="G105" s="579"/>
      <c r="H105" s="580"/>
      <c r="I105" s="579"/>
      <c r="J105" s="581"/>
      <c r="K105" s="222"/>
    </row>
    <row r="106" spans="1:11" ht="15" thickTop="1" thickBot="1">
      <c r="A106" s="239" t="s">
        <v>273</v>
      </c>
      <c r="B106" s="247" t="s">
        <v>178</v>
      </c>
      <c r="C106" s="641" t="s">
        <v>392</v>
      </c>
      <c r="D106" s="642"/>
      <c r="E106" s="568"/>
      <c r="F106" s="569"/>
      <c r="G106" s="568"/>
      <c r="H106" s="569"/>
      <c r="I106" s="568"/>
      <c r="J106" s="575"/>
    </row>
    <row r="107" spans="1:11" ht="14.25" thickBot="1">
      <c r="A107" s="239" t="s">
        <v>274</v>
      </c>
      <c r="B107" s="247" t="s">
        <v>270</v>
      </c>
      <c r="C107" s="576"/>
      <c r="D107" s="577"/>
      <c r="E107" s="576"/>
      <c r="F107" s="577"/>
      <c r="G107" s="576"/>
      <c r="H107" s="577"/>
      <c r="I107" s="576"/>
      <c r="J107" s="578"/>
    </row>
    <row r="108" spans="1:11" ht="27" thickBot="1">
      <c r="A108" s="239" t="s">
        <v>275</v>
      </c>
      <c r="B108" s="247" t="s">
        <v>440</v>
      </c>
      <c r="C108" s="576"/>
      <c r="D108" s="577"/>
      <c r="E108" s="576"/>
      <c r="F108" s="577"/>
      <c r="G108" s="576"/>
      <c r="H108" s="577"/>
      <c r="I108" s="576"/>
      <c r="J108" s="578"/>
    </row>
    <row r="109" spans="1:11" ht="27" thickBot="1">
      <c r="A109" s="239" t="s">
        <v>277</v>
      </c>
      <c r="B109" s="247" t="s">
        <v>441</v>
      </c>
      <c r="C109" s="576"/>
      <c r="D109" s="577"/>
      <c r="E109" s="576"/>
      <c r="F109" s="577"/>
      <c r="G109" s="576"/>
      <c r="H109" s="577"/>
      <c r="I109" s="576"/>
      <c r="J109" s="578"/>
    </row>
    <row r="110" spans="1:11" ht="25.5">
      <c r="A110" s="239" t="s">
        <v>23</v>
      </c>
      <c r="B110" s="251" t="s">
        <v>401</v>
      </c>
      <c r="C110" s="607"/>
      <c r="D110" s="608"/>
      <c r="E110" s="607"/>
      <c r="F110" s="608"/>
      <c r="G110" s="607"/>
      <c r="H110" s="608"/>
      <c r="I110" s="607"/>
      <c r="J110" s="611"/>
    </row>
    <row r="111" spans="1:11" ht="14.25" thickBot="1">
      <c r="A111" s="239" t="s">
        <v>24</v>
      </c>
      <c r="B111" s="247" t="s">
        <v>442</v>
      </c>
      <c r="C111" s="609"/>
      <c r="D111" s="610"/>
      <c r="E111" s="609"/>
      <c r="F111" s="610"/>
      <c r="G111" s="609"/>
      <c r="H111" s="610"/>
      <c r="I111" s="609"/>
      <c r="J111" s="612"/>
    </row>
    <row r="112" spans="1:11">
      <c r="A112" s="249"/>
      <c r="B112" s="251" t="s">
        <v>403</v>
      </c>
      <c r="C112" s="607"/>
      <c r="D112" s="608"/>
      <c r="E112" s="607"/>
      <c r="F112" s="608"/>
      <c r="G112" s="607"/>
      <c r="H112" s="608"/>
      <c r="I112" s="607"/>
      <c r="J112" s="611"/>
    </row>
    <row r="113" spans="1:10" ht="14.25" thickBot="1">
      <c r="A113" s="249"/>
      <c r="B113" s="247" t="s">
        <v>442</v>
      </c>
      <c r="C113" s="609"/>
      <c r="D113" s="610"/>
      <c r="E113" s="609"/>
      <c r="F113" s="610"/>
      <c r="G113" s="609"/>
      <c r="H113" s="610"/>
      <c r="I113" s="609"/>
      <c r="J113" s="612"/>
    </row>
    <row r="114" spans="1:10" ht="14.25" thickBot="1">
      <c r="A114" s="249"/>
      <c r="B114" s="247" t="s">
        <v>279</v>
      </c>
      <c r="C114" s="576"/>
      <c r="D114" s="577"/>
      <c r="E114" s="576"/>
      <c r="F114" s="577"/>
      <c r="G114" s="576"/>
      <c r="H114" s="577"/>
      <c r="I114" s="576"/>
      <c r="J114" s="578"/>
    </row>
    <row r="115" spans="1:10" ht="14.25" thickBot="1">
      <c r="A115" s="250"/>
      <c r="B115" s="248" t="s">
        <v>28</v>
      </c>
      <c r="C115" s="579"/>
      <c r="D115" s="580"/>
      <c r="E115" s="579"/>
      <c r="F115" s="580"/>
      <c r="G115" s="579"/>
      <c r="H115" s="580"/>
      <c r="I115" s="579"/>
      <c r="J115" s="581"/>
    </row>
    <row r="116" spans="1:10" ht="15" thickTop="1" thickBot="1">
      <c r="A116" s="602" t="s">
        <v>436</v>
      </c>
      <c r="B116" s="247" t="s">
        <v>281</v>
      </c>
      <c r="C116" s="568"/>
      <c r="D116" s="569"/>
      <c r="E116" s="568"/>
      <c r="F116" s="569"/>
      <c r="G116" s="568"/>
      <c r="H116" s="569"/>
      <c r="I116" s="568"/>
      <c r="J116" s="575"/>
    </row>
    <row r="117" spans="1:10" ht="14.25" thickBot="1">
      <c r="A117" s="603"/>
      <c r="B117" s="247" t="s">
        <v>270</v>
      </c>
      <c r="C117" s="576"/>
      <c r="D117" s="577"/>
      <c r="E117" s="576"/>
      <c r="F117" s="577"/>
      <c r="G117" s="576"/>
      <c r="H117" s="577"/>
      <c r="I117" s="576"/>
      <c r="J117" s="578"/>
    </row>
    <row r="118" spans="1:10" ht="27" thickBot="1">
      <c r="A118" s="603"/>
      <c r="B118" s="247" t="s">
        <v>437</v>
      </c>
      <c r="C118" s="233"/>
      <c r="D118" s="233"/>
      <c r="E118" s="233"/>
      <c r="F118" s="233"/>
      <c r="G118" s="233"/>
      <c r="H118" s="233"/>
      <c r="I118" s="233"/>
      <c r="J118" s="232"/>
    </row>
    <row r="119" spans="1:10" ht="27" thickBot="1">
      <c r="A119" s="603"/>
      <c r="B119" s="247" t="s">
        <v>438</v>
      </c>
      <c r="C119" s="576"/>
      <c r="D119" s="577"/>
      <c r="E119" s="576"/>
      <c r="F119" s="577"/>
      <c r="G119" s="576"/>
      <c r="H119" s="577"/>
      <c r="I119" s="576"/>
      <c r="J119" s="578"/>
    </row>
    <row r="120" spans="1:10" ht="39.75" thickBot="1">
      <c r="A120" s="603"/>
      <c r="B120" s="247" t="s">
        <v>439</v>
      </c>
      <c r="C120" s="576"/>
      <c r="D120" s="577"/>
      <c r="E120" s="576"/>
      <c r="F120" s="577"/>
      <c r="G120" s="576"/>
      <c r="H120" s="577"/>
      <c r="I120" s="576"/>
      <c r="J120" s="578"/>
    </row>
    <row r="121" spans="1:10" ht="14.25" thickBot="1">
      <c r="A121" s="604"/>
      <c r="B121" s="248" t="s">
        <v>28</v>
      </c>
      <c r="C121" s="579"/>
      <c r="D121" s="580"/>
      <c r="E121" s="579"/>
      <c r="F121" s="580"/>
      <c r="G121" s="579"/>
      <c r="H121" s="580"/>
      <c r="I121" s="579"/>
      <c r="J121" s="581"/>
    </row>
    <row r="122" spans="1:10" ht="21.75" thickTop="1" thickBot="1">
      <c r="A122" s="584" t="s">
        <v>160</v>
      </c>
      <c r="B122" s="584"/>
      <c r="C122" s="584"/>
      <c r="D122" s="584"/>
      <c r="E122" s="584"/>
      <c r="F122" s="584"/>
      <c r="G122" s="584"/>
      <c r="H122" s="584"/>
      <c r="I122" s="584"/>
      <c r="J122" s="584"/>
    </row>
    <row r="123" spans="1:10" ht="15" thickTop="1" thickBot="1">
      <c r="A123" s="643"/>
      <c r="B123" s="643"/>
      <c r="C123" s="643"/>
      <c r="D123" s="643"/>
      <c r="E123" s="643"/>
      <c r="F123" s="643"/>
      <c r="G123" s="643"/>
      <c r="H123" s="643"/>
      <c r="I123" s="643"/>
      <c r="J123" s="643"/>
    </row>
    <row r="124" spans="1:10" ht="14.25" thickBot="1">
      <c r="A124" s="626" t="s">
        <v>211</v>
      </c>
      <c r="B124" s="626"/>
      <c r="C124" s="626"/>
      <c r="D124" s="626"/>
      <c r="E124" s="626"/>
      <c r="F124" s="626"/>
      <c r="G124" s="626"/>
      <c r="H124" s="626"/>
      <c r="I124" s="626"/>
      <c r="J124" s="626"/>
    </row>
    <row r="125" spans="1:10" ht="14.25" thickTop="1">
      <c r="A125" s="566" t="s">
        <v>443</v>
      </c>
      <c r="B125" s="566"/>
      <c r="C125" s="566"/>
      <c r="D125" s="566"/>
      <c r="E125" s="566"/>
      <c r="F125" s="566"/>
      <c r="G125" s="566"/>
      <c r="H125" s="566"/>
      <c r="I125" s="566"/>
      <c r="J125" s="566"/>
    </row>
    <row r="126" spans="1:10">
      <c r="A126" s="227"/>
      <c r="B126" s="222"/>
      <c r="C126" s="222"/>
      <c r="D126" s="222"/>
      <c r="E126" s="222"/>
      <c r="F126" s="222"/>
      <c r="G126" s="222"/>
      <c r="H126" s="222"/>
      <c r="I126" s="222"/>
      <c r="J126" s="222"/>
    </row>
  </sheetData>
  <mergeCells count="99">
    <mergeCell ref="G120:H120"/>
    <mergeCell ref="I120:J120"/>
    <mergeCell ref="A116:A121"/>
    <mergeCell ref="C116:D116"/>
    <mergeCell ref="E116:F116"/>
    <mergeCell ref="G116:H116"/>
    <mergeCell ref="I116:J116"/>
    <mergeCell ref="C117:D117"/>
    <mergeCell ref="E117:F117"/>
    <mergeCell ref="G117:H117"/>
    <mergeCell ref="I117:J117"/>
    <mergeCell ref="C119:D119"/>
    <mergeCell ref="A124:J124"/>
    <mergeCell ref="A125:J125"/>
    <mergeCell ref="A1:L1"/>
    <mergeCell ref="A2:L2"/>
    <mergeCell ref="A3:L3"/>
    <mergeCell ref="C121:D121"/>
    <mergeCell ref="E121:F121"/>
    <mergeCell ref="G121:H121"/>
    <mergeCell ref="I121:J121"/>
    <mergeCell ref="A122:J122"/>
    <mergeCell ref="A123:J123"/>
    <mergeCell ref="E119:F119"/>
    <mergeCell ref="G119:H119"/>
    <mergeCell ref="I119:J119"/>
    <mergeCell ref="C120:D120"/>
    <mergeCell ref="E120:F120"/>
    <mergeCell ref="C114:D114"/>
    <mergeCell ref="E114:F114"/>
    <mergeCell ref="G114:H114"/>
    <mergeCell ref="I114:J114"/>
    <mergeCell ref="C115:D115"/>
    <mergeCell ref="E115:F115"/>
    <mergeCell ref="G115:H115"/>
    <mergeCell ref="I115:J115"/>
    <mergeCell ref="C112:D113"/>
    <mergeCell ref="E112:F113"/>
    <mergeCell ref="G112:H113"/>
    <mergeCell ref="I112:J113"/>
    <mergeCell ref="C108:D108"/>
    <mergeCell ref="E108:F108"/>
    <mergeCell ref="G108:H108"/>
    <mergeCell ref="I108:J108"/>
    <mergeCell ref="C109:D109"/>
    <mergeCell ref="E109:F109"/>
    <mergeCell ref="G109:H109"/>
    <mergeCell ref="I109:J109"/>
    <mergeCell ref="C110:D111"/>
    <mergeCell ref="E110:F111"/>
    <mergeCell ref="G110:H111"/>
    <mergeCell ref="I110:J111"/>
    <mergeCell ref="C106:D106"/>
    <mergeCell ref="E106:F106"/>
    <mergeCell ref="G106:H106"/>
    <mergeCell ref="I106:J106"/>
    <mergeCell ref="C107:D107"/>
    <mergeCell ref="E107:F107"/>
    <mergeCell ref="G107:H107"/>
    <mergeCell ref="I107:J107"/>
    <mergeCell ref="A59:K59"/>
    <mergeCell ref="A60:K60"/>
    <mergeCell ref="A100:A105"/>
    <mergeCell ref="C100:D100"/>
    <mergeCell ref="E100:F100"/>
    <mergeCell ref="G100:H100"/>
    <mergeCell ref="I100:J100"/>
    <mergeCell ref="C101:D101"/>
    <mergeCell ref="C104:D104"/>
    <mergeCell ref="E104:F104"/>
    <mergeCell ref="G104:H104"/>
    <mergeCell ref="I104:J104"/>
    <mergeCell ref="C105:D105"/>
    <mergeCell ref="E105:F105"/>
    <mergeCell ref="G105:H105"/>
    <mergeCell ref="I105:J105"/>
    <mergeCell ref="E101:F101"/>
    <mergeCell ref="G101:H101"/>
    <mergeCell ref="I101:J101"/>
    <mergeCell ref="C103:D103"/>
    <mergeCell ref="E103:F103"/>
    <mergeCell ref="G103:H103"/>
    <mergeCell ref="I103:J103"/>
    <mergeCell ref="A64:B64"/>
    <mergeCell ref="A73:C73"/>
    <mergeCell ref="B6:F6"/>
    <mergeCell ref="A33:L33"/>
    <mergeCell ref="A34:E34"/>
    <mergeCell ref="F34:L34"/>
    <mergeCell ref="A39:K39"/>
    <mergeCell ref="B40:F40"/>
    <mergeCell ref="G40:K40"/>
    <mergeCell ref="A41:A42"/>
    <mergeCell ref="B41:C42"/>
    <mergeCell ref="D41:D42"/>
    <mergeCell ref="G41:H42"/>
    <mergeCell ref="I41:I42"/>
    <mergeCell ref="A57:K57"/>
    <mergeCell ref="A58:K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Z66"/>
  <sheetViews>
    <sheetView topLeftCell="A10" workbookViewId="0">
      <selection activeCell="A35" sqref="A35:XFD42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379" t="s">
        <v>0</v>
      </c>
      <c r="B1" s="379"/>
      <c r="C1" s="379"/>
      <c r="D1" s="379"/>
      <c r="E1" s="379"/>
      <c r="F1" s="379"/>
      <c r="G1" s="379"/>
      <c r="H1" s="379"/>
      <c r="I1" s="379"/>
    </row>
    <row r="2" spans="1:13" ht="20.25">
      <c r="A2" s="380" t="s">
        <v>1</v>
      </c>
      <c r="B2" s="380"/>
      <c r="C2" s="380"/>
      <c r="D2" s="380"/>
      <c r="E2" s="380"/>
      <c r="F2" s="380"/>
      <c r="G2" s="380"/>
      <c r="H2" s="380"/>
      <c r="I2" s="380"/>
    </row>
    <row r="3" spans="1:13">
      <c r="A3" s="381" t="s">
        <v>2</v>
      </c>
      <c r="B3" s="381"/>
      <c r="C3" s="381"/>
      <c r="D3" s="381"/>
      <c r="E3" s="381"/>
      <c r="F3" s="381"/>
      <c r="G3" s="381"/>
      <c r="H3" s="381"/>
      <c r="I3" s="381"/>
    </row>
    <row r="4" spans="1:13">
      <c r="A4" s="1" t="s">
        <v>49</v>
      </c>
      <c r="B4" s="20"/>
      <c r="D4" t="s">
        <v>50</v>
      </c>
      <c r="E4" s="20"/>
      <c r="G4" t="s">
        <v>48</v>
      </c>
      <c r="H4" s="20"/>
    </row>
    <row r="5" spans="1:13">
      <c r="A5" s="1" t="s">
        <v>52</v>
      </c>
      <c r="B5" s="20"/>
      <c r="D5" t="s">
        <v>51</v>
      </c>
      <c r="E5" s="20"/>
      <c r="G5" t="s">
        <v>53</v>
      </c>
      <c r="H5" s="20"/>
    </row>
    <row r="6" spans="1:13">
      <c r="A6" s="1" t="s">
        <v>54</v>
      </c>
      <c r="B6" s="20"/>
      <c r="D6" t="s">
        <v>55</v>
      </c>
      <c r="E6" t="s">
        <v>78</v>
      </c>
    </row>
    <row r="7" spans="1:13" ht="14.25" thickBot="1">
      <c r="A7" s="502" t="s">
        <v>65</v>
      </c>
      <c r="B7" s="502"/>
      <c r="C7" s="48">
        <v>2.5000000000000001E-2</v>
      </c>
      <c r="D7" s="222" t="s">
        <v>579</v>
      </c>
    </row>
    <row r="8" spans="1:13" ht="14.25" thickBot="1">
      <c r="A8" s="49"/>
      <c r="B8" s="50"/>
      <c r="C8" s="51"/>
      <c r="D8" s="424" t="s">
        <v>5</v>
      </c>
      <c r="E8" s="473"/>
      <c r="F8" s="473"/>
      <c r="G8" s="425"/>
      <c r="H8" s="39"/>
      <c r="I8" s="5"/>
    </row>
    <row r="9" spans="1:13">
      <c r="A9" s="52"/>
      <c r="B9" s="53"/>
      <c r="C9" s="54"/>
      <c r="D9" s="55"/>
      <c r="E9" s="50"/>
      <c r="F9" s="50"/>
      <c r="G9" s="56"/>
      <c r="H9" s="57"/>
      <c r="I9" s="55"/>
    </row>
    <row r="10" spans="1:13" ht="27.75" thickBot="1">
      <c r="A10" s="58" t="s">
        <v>79</v>
      </c>
      <c r="B10" s="59" t="s">
        <v>80</v>
      </c>
      <c r="C10" s="60" t="s">
        <v>81</v>
      </c>
      <c r="D10" s="61" t="s">
        <v>82</v>
      </c>
      <c r="E10" s="59" t="s">
        <v>83</v>
      </c>
      <c r="F10" s="59" t="s">
        <v>84</v>
      </c>
      <c r="G10" s="62" t="s">
        <v>85</v>
      </c>
      <c r="H10" s="63" t="s">
        <v>86</v>
      </c>
      <c r="I10" s="64" t="s">
        <v>87</v>
      </c>
    </row>
    <row r="11" spans="1:13" ht="14.25" thickBot="1">
      <c r="A11" s="65"/>
      <c r="B11" s="66"/>
      <c r="C11" s="66"/>
      <c r="D11" s="66"/>
      <c r="E11" s="66"/>
      <c r="F11" s="66"/>
      <c r="G11" s="67" t="str">
        <f t="shared" ref="G11:G32" si="0">IF(0=(F11-E11),"",(F11-E11))</f>
        <v/>
      </c>
      <c r="H11" s="68" t="str">
        <f>IFERROR((D11-G11)*C7*8*1000/$V$46,"")</f>
        <v/>
      </c>
      <c r="I11" s="66"/>
    </row>
    <row r="12" spans="1:13" ht="14.25" thickBot="1">
      <c r="A12" s="65"/>
      <c r="B12" s="66"/>
      <c r="C12" s="66"/>
      <c r="D12" s="66"/>
      <c r="E12" s="66"/>
      <c r="F12" s="66"/>
      <c r="G12" s="67"/>
      <c r="H12" s="68" t="str">
        <f t="shared" ref="H12:H32" si="1">IFERROR((D12-G12)*C8*8*1000/$V$46,"")</f>
        <v/>
      </c>
      <c r="I12" s="66"/>
    </row>
    <row r="13" spans="1:13" ht="14.25" thickBot="1">
      <c r="A13" s="65"/>
      <c r="B13" s="66"/>
      <c r="C13" s="66"/>
      <c r="D13" s="66"/>
      <c r="E13" s="66"/>
      <c r="F13" s="66"/>
      <c r="G13" s="67" t="str">
        <f t="shared" si="0"/>
        <v/>
      </c>
      <c r="H13" s="68" t="str">
        <f t="shared" si="1"/>
        <v/>
      </c>
      <c r="I13" s="66"/>
      <c r="M13" s="19"/>
    </row>
    <row r="14" spans="1:13" ht="14.25" thickBot="1">
      <c r="A14" s="65"/>
      <c r="B14" s="66"/>
      <c r="C14" s="66"/>
      <c r="D14" s="66"/>
      <c r="E14" s="66"/>
      <c r="F14" s="66"/>
      <c r="G14" s="67" t="str">
        <f t="shared" si="0"/>
        <v/>
      </c>
      <c r="H14" s="68" t="str">
        <f t="shared" si="1"/>
        <v/>
      </c>
      <c r="I14" s="66"/>
    </row>
    <row r="15" spans="1:13" ht="14.25" thickBot="1">
      <c r="A15" s="65"/>
      <c r="B15" s="66"/>
      <c r="C15" s="66"/>
      <c r="D15" s="66"/>
      <c r="E15" s="66"/>
      <c r="F15" s="66"/>
      <c r="G15" s="67" t="str">
        <f t="shared" si="0"/>
        <v/>
      </c>
      <c r="H15" s="68" t="str">
        <f t="shared" si="1"/>
        <v/>
      </c>
      <c r="I15" s="66"/>
    </row>
    <row r="16" spans="1:13" ht="14.25" thickBot="1">
      <c r="A16" s="65"/>
      <c r="B16" s="66"/>
      <c r="C16" s="66"/>
      <c r="D16" s="66"/>
      <c r="E16" s="66"/>
      <c r="F16" s="66"/>
      <c r="G16" s="67" t="str">
        <f t="shared" si="0"/>
        <v/>
      </c>
      <c r="H16" s="68" t="str">
        <f t="shared" si="1"/>
        <v/>
      </c>
      <c r="I16" s="66"/>
    </row>
    <row r="17" spans="1:14" ht="14.25" thickBot="1">
      <c r="A17" s="65"/>
      <c r="B17" s="66"/>
      <c r="C17" s="66"/>
      <c r="D17" s="66"/>
      <c r="E17" s="66"/>
      <c r="F17" s="66"/>
      <c r="G17" s="67" t="str">
        <f t="shared" si="0"/>
        <v/>
      </c>
      <c r="H17" s="68" t="str">
        <f t="shared" si="1"/>
        <v/>
      </c>
      <c r="I17" s="66"/>
    </row>
    <row r="18" spans="1:14" ht="14.25" thickBot="1">
      <c r="A18" s="65"/>
      <c r="B18" s="66"/>
      <c r="C18" s="66"/>
      <c r="D18" s="66"/>
      <c r="E18" s="66"/>
      <c r="F18" s="66"/>
      <c r="G18" s="67" t="str">
        <f t="shared" si="0"/>
        <v/>
      </c>
      <c r="H18" s="68" t="str">
        <f t="shared" si="1"/>
        <v/>
      </c>
      <c r="I18" s="66"/>
    </row>
    <row r="19" spans="1:14" ht="14.25" thickBot="1">
      <c r="A19" s="65"/>
      <c r="B19" s="66"/>
      <c r="C19" s="66"/>
      <c r="D19" s="66"/>
      <c r="E19" s="66"/>
      <c r="F19" s="66"/>
      <c r="G19" s="67" t="str">
        <f t="shared" si="0"/>
        <v/>
      </c>
      <c r="H19" s="68" t="str">
        <f t="shared" si="1"/>
        <v/>
      </c>
      <c r="I19" s="66"/>
    </row>
    <row r="20" spans="1:14" ht="14.25" thickBot="1">
      <c r="A20" s="65"/>
      <c r="B20" s="66"/>
      <c r="C20" s="66"/>
      <c r="D20" s="66"/>
      <c r="E20" s="66"/>
      <c r="F20" s="66"/>
      <c r="G20" s="67" t="str">
        <f t="shared" si="0"/>
        <v/>
      </c>
      <c r="H20" s="68" t="str">
        <f t="shared" si="1"/>
        <v/>
      </c>
      <c r="I20" s="66"/>
      <c r="M20" s="20"/>
      <c r="N20" t="s">
        <v>88</v>
      </c>
    </row>
    <row r="21" spans="1:14" ht="14.25" thickBot="1">
      <c r="A21" s="65"/>
      <c r="B21" s="66"/>
      <c r="C21" s="66"/>
      <c r="D21" s="66"/>
      <c r="E21" s="66"/>
      <c r="F21" s="66"/>
      <c r="G21" s="67" t="str">
        <f t="shared" si="0"/>
        <v/>
      </c>
      <c r="H21" s="68" t="str">
        <f t="shared" si="1"/>
        <v/>
      </c>
      <c r="I21" s="66"/>
      <c r="M21" s="24"/>
      <c r="N21" t="s">
        <v>89</v>
      </c>
    </row>
    <row r="22" spans="1:14" ht="14.25" thickBot="1">
      <c r="A22" s="65"/>
      <c r="B22" s="66"/>
      <c r="C22" s="66"/>
      <c r="D22" s="66"/>
      <c r="E22" s="66"/>
      <c r="F22" s="66"/>
      <c r="G22" s="67" t="str">
        <f t="shared" si="0"/>
        <v/>
      </c>
      <c r="H22" s="68" t="str">
        <f t="shared" si="1"/>
        <v/>
      </c>
      <c r="I22" s="66"/>
      <c r="M22" s="28"/>
      <c r="N22" t="s">
        <v>90</v>
      </c>
    </row>
    <row r="23" spans="1:14" ht="14.25" thickBot="1">
      <c r="A23" s="65"/>
      <c r="B23" s="66"/>
      <c r="C23" s="66"/>
      <c r="D23" s="66"/>
      <c r="E23" s="66"/>
      <c r="F23" s="66"/>
      <c r="G23" s="67" t="str">
        <f t="shared" si="0"/>
        <v/>
      </c>
      <c r="H23" s="68" t="str">
        <f t="shared" si="1"/>
        <v/>
      </c>
      <c r="I23" s="66"/>
    </row>
    <row r="24" spans="1:14" ht="14.25" thickBot="1">
      <c r="A24" s="65"/>
      <c r="B24" s="66"/>
      <c r="C24" s="66"/>
      <c r="D24" s="66"/>
      <c r="E24" s="66"/>
      <c r="F24" s="66"/>
      <c r="G24" s="67" t="str">
        <f t="shared" si="0"/>
        <v/>
      </c>
      <c r="H24" s="68" t="str">
        <f t="shared" si="1"/>
        <v/>
      </c>
      <c r="I24" s="66"/>
    </row>
    <row r="25" spans="1:14" ht="14.25" thickBot="1">
      <c r="A25" s="65"/>
      <c r="B25" s="66"/>
      <c r="C25" s="66"/>
      <c r="D25" s="66"/>
      <c r="E25" s="66"/>
      <c r="F25" s="66"/>
      <c r="G25" s="67" t="str">
        <f t="shared" si="0"/>
        <v/>
      </c>
      <c r="H25" s="68" t="str">
        <f t="shared" si="1"/>
        <v/>
      </c>
      <c r="I25" s="66"/>
    </row>
    <row r="26" spans="1:14" ht="14.25" thickBot="1">
      <c r="A26" s="65"/>
      <c r="B26" s="66"/>
      <c r="C26" s="66"/>
      <c r="D26" s="66"/>
      <c r="E26" s="66"/>
      <c r="F26" s="66"/>
      <c r="G26" s="67" t="str">
        <f t="shared" si="0"/>
        <v/>
      </c>
      <c r="H26" s="68" t="str">
        <f t="shared" si="1"/>
        <v/>
      </c>
      <c r="I26" s="66"/>
    </row>
    <row r="27" spans="1:14" ht="14.25" thickBot="1">
      <c r="A27" s="65"/>
      <c r="B27" s="66"/>
      <c r="C27" s="66"/>
      <c r="D27" s="66"/>
      <c r="E27" s="66"/>
      <c r="F27" s="66"/>
      <c r="G27" s="67" t="str">
        <f t="shared" si="0"/>
        <v/>
      </c>
      <c r="H27" s="68" t="str">
        <f t="shared" si="1"/>
        <v/>
      </c>
      <c r="I27" s="66"/>
    </row>
    <row r="28" spans="1:14" ht="14.25" thickBot="1">
      <c r="A28" s="65"/>
      <c r="B28" s="66"/>
      <c r="C28" s="66"/>
      <c r="D28" s="66"/>
      <c r="E28" s="66"/>
      <c r="F28" s="66"/>
      <c r="G28" s="67" t="str">
        <f t="shared" si="0"/>
        <v/>
      </c>
      <c r="H28" s="68" t="str">
        <f t="shared" si="1"/>
        <v/>
      </c>
      <c r="I28" s="66"/>
    </row>
    <row r="29" spans="1:14" ht="14.25" thickBot="1">
      <c r="A29" s="65"/>
      <c r="B29" s="66"/>
      <c r="C29" s="66"/>
      <c r="D29" s="66"/>
      <c r="E29" s="66"/>
      <c r="F29" s="66"/>
      <c r="G29" s="67" t="str">
        <f t="shared" si="0"/>
        <v/>
      </c>
      <c r="H29" s="68" t="str">
        <f t="shared" si="1"/>
        <v/>
      </c>
      <c r="I29" s="66"/>
    </row>
    <row r="30" spans="1:14" ht="14.25" thickBot="1">
      <c r="A30" s="65"/>
      <c r="B30" s="66"/>
      <c r="C30" s="66"/>
      <c r="D30" s="66"/>
      <c r="E30" s="66"/>
      <c r="F30" s="66"/>
      <c r="G30" s="67" t="str">
        <f t="shared" si="0"/>
        <v/>
      </c>
      <c r="H30" s="68" t="str">
        <f t="shared" si="1"/>
        <v/>
      </c>
      <c r="I30" s="66"/>
    </row>
    <row r="31" spans="1:14" ht="14.25" thickBot="1">
      <c r="A31" s="65"/>
      <c r="B31" s="66"/>
      <c r="C31" s="66"/>
      <c r="D31" s="66"/>
      <c r="E31" s="66"/>
      <c r="F31" s="66"/>
      <c r="G31" s="67" t="str">
        <f t="shared" si="0"/>
        <v/>
      </c>
      <c r="H31" s="68" t="str">
        <f t="shared" si="1"/>
        <v/>
      </c>
      <c r="I31" s="66"/>
    </row>
    <row r="32" spans="1:14" ht="14.25" thickBot="1">
      <c r="A32" s="65"/>
      <c r="B32" s="66"/>
      <c r="C32" s="66"/>
      <c r="D32" s="66"/>
      <c r="E32" s="66"/>
      <c r="F32" s="66"/>
      <c r="G32" s="67" t="str">
        <f t="shared" si="0"/>
        <v/>
      </c>
      <c r="H32" s="68" t="str">
        <f t="shared" si="1"/>
        <v/>
      </c>
      <c r="I32" s="66"/>
    </row>
    <row r="33" spans="1:26">
      <c r="A33" s="1" t="s">
        <v>91</v>
      </c>
      <c r="C33" t="s">
        <v>92</v>
      </c>
      <c r="E33" t="s">
        <v>93</v>
      </c>
      <c r="G33" t="s">
        <v>94</v>
      </c>
    </row>
    <row r="34" spans="1:26" s="222" customFormat="1">
      <c r="A34" s="1"/>
    </row>
    <row r="35" spans="1:26" s="69" customFormat="1" ht="14.25" thickBot="1">
      <c r="A35" s="497" t="s">
        <v>518</v>
      </c>
      <c r="B35" s="497"/>
    </row>
    <row r="36" spans="1:26" s="69" customFormat="1">
      <c r="A36" s="325" t="s">
        <v>516</v>
      </c>
      <c r="B36" s="334" t="s">
        <v>412</v>
      </c>
      <c r="C36" s="326" t="s">
        <v>519</v>
      </c>
      <c r="D36" s="326" t="s">
        <v>520</v>
      </c>
      <c r="E36" s="326" t="s">
        <v>522</v>
      </c>
      <c r="F36" s="326" t="s">
        <v>524</v>
      </c>
      <c r="G36" s="327" t="s">
        <v>525</v>
      </c>
    </row>
    <row r="37" spans="1:26" s="69" customFormat="1">
      <c r="A37" s="328"/>
      <c r="B37" s="335"/>
      <c r="C37" s="329"/>
      <c r="D37" s="329"/>
      <c r="E37" s="329"/>
      <c r="F37" s="329"/>
      <c r="G37" s="330"/>
    </row>
    <row r="38" spans="1:26" s="69" customFormat="1">
      <c r="A38" s="328"/>
      <c r="B38" s="335"/>
      <c r="C38" s="329"/>
      <c r="D38" s="329"/>
      <c r="E38" s="329"/>
      <c r="F38" s="329"/>
      <c r="G38" s="330"/>
    </row>
    <row r="39" spans="1:26" s="69" customFormat="1">
      <c r="A39" s="328"/>
      <c r="B39" s="335"/>
      <c r="C39" s="329"/>
      <c r="D39" s="329"/>
      <c r="E39" s="329"/>
      <c r="F39" s="329"/>
      <c r="G39" s="330"/>
    </row>
    <row r="40" spans="1:26" s="69" customFormat="1">
      <c r="A40" s="328"/>
      <c r="B40" s="335"/>
      <c r="C40" s="329"/>
      <c r="D40" s="329"/>
      <c r="E40" s="329"/>
      <c r="F40" s="329"/>
      <c r="G40" s="330"/>
    </row>
    <row r="41" spans="1:26" s="69" customFormat="1">
      <c r="A41" s="328"/>
      <c r="B41" s="335"/>
      <c r="C41" s="329"/>
      <c r="D41" s="329"/>
      <c r="E41" s="329"/>
      <c r="F41" s="329"/>
      <c r="G41" s="330"/>
    </row>
    <row r="42" spans="1:26" s="69" customFormat="1" ht="14.25" thickBot="1">
      <c r="A42" s="331"/>
      <c r="B42" s="336"/>
      <c r="C42" s="332"/>
      <c r="D42" s="332"/>
      <c r="E42" s="332"/>
      <c r="F42" s="332"/>
      <c r="G42" s="333"/>
    </row>
    <row r="43" spans="1:26" s="222" customFormat="1">
      <c r="A43" s="1"/>
    </row>
    <row r="44" spans="1:26" ht="14.25" thickBot="1">
      <c r="A44" s="1"/>
      <c r="V44" t="s">
        <v>95</v>
      </c>
    </row>
    <row r="45" spans="1:26" ht="14.25" thickBot="1">
      <c r="A45" s="42" t="s">
        <v>8</v>
      </c>
      <c r="B45" s="37" t="s">
        <v>11</v>
      </c>
      <c r="C45" s="521" t="s">
        <v>12</v>
      </c>
      <c r="D45" s="522"/>
      <c r="E45" s="522"/>
      <c r="F45" s="523"/>
      <c r="G45" s="521" t="s">
        <v>13</v>
      </c>
      <c r="H45" s="522"/>
      <c r="I45" s="522"/>
      <c r="J45" s="523"/>
      <c r="K45" s="503" t="s">
        <v>14</v>
      </c>
      <c r="L45" s="504"/>
      <c r="M45" s="504"/>
      <c r="N45" s="504"/>
      <c r="O45" s="505"/>
      <c r="P45" s="503" t="s">
        <v>96</v>
      </c>
      <c r="Q45" s="504"/>
      <c r="R45" s="504"/>
      <c r="S45" s="504"/>
      <c r="T45" s="504"/>
      <c r="U45" s="505"/>
      <c r="V45" s="424" t="s">
        <v>97</v>
      </c>
      <c r="W45" s="473"/>
      <c r="X45" s="425"/>
    </row>
    <row r="46" spans="1:26" ht="24" thickBot="1">
      <c r="A46" s="18" t="s">
        <v>9</v>
      </c>
      <c r="B46" s="9" t="s">
        <v>15</v>
      </c>
      <c r="C46" s="506">
        <v>0</v>
      </c>
      <c r="D46" s="507"/>
      <c r="E46" s="507"/>
      <c r="F46" s="508"/>
      <c r="G46" s="506"/>
      <c r="H46" s="507"/>
      <c r="I46" s="507"/>
      <c r="J46" s="508"/>
      <c r="K46" s="509">
        <f>G46-C46</f>
        <v>0</v>
      </c>
      <c r="L46" s="510"/>
      <c r="M46" s="510"/>
      <c r="N46" s="510"/>
      <c r="O46" s="511"/>
      <c r="P46" s="512">
        <f>AVERAGE(K46:O48)</f>
        <v>0</v>
      </c>
      <c r="Q46" s="513"/>
      <c r="R46" s="513"/>
      <c r="S46" s="513"/>
      <c r="T46" s="513"/>
      <c r="U46" s="514"/>
      <c r="V46" s="512" t="e">
        <f>(10*$C$7)/P46</f>
        <v>#DIV/0!</v>
      </c>
      <c r="W46" s="513"/>
      <c r="X46" s="514"/>
    </row>
    <row r="47" spans="1:26" ht="24" thickBot="1">
      <c r="A47" s="18" t="s">
        <v>10</v>
      </c>
      <c r="B47" s="9" t="s">
        <v>16</v>
      </c>
      <c r="C47" s="506">
        <v>0</v>
      </c>
      <c r="D47" s="507"/>
      <c r="E47" s="507"/>
      <c r="F47" s="508"/>
      <c r="G47" s="506"/>
      <c r="H47" s="507"/>
      <c r="I47" s="507"/>
      <c r="J47" s="508"/>
      <c r="K47" s="509">
        <f t="shared" ref="K47:K48" si="2">G47-C47</f>
        <v>0</v>
      </c>
      <c r="L47" s="510"/>
      <c r="M47" s="510"/>
      <c r="N47" s="510"/>
      <c r="O47" s="511"/>
      <c r="P47" s="515"/>
      <c r="Q47" s="516"/>
      <c r="R47" s="516"/>
      <c r="S47" s="516"/>
      <c r="T47" s="516"/>
      <c r="U47" s="517"/>
      <c r="V47" s="515"/>
      <c r="W47" s="516"/>
      <c r="X47" s="517"/>
      <c r="Z47" s="19" t="s">
        <v>98</v>
      </c>
    </row>
    <row r="48" spans="1:26" ht="24" thickBot="1">
      <c r="A48" s="7"/>
      <c r="B48" s="36" t="s">
        <v>17</v>
      </c>
      <c r="C48" s="524">
        <v>0</v>
      </c>
      <c r="D48" s="525"/>
      <c r="E48" s="525"/>
      <c r="F48" s="526"/>
      <c r="G48" s="527"/>
      <c r="H48" s="528"/>
      <c r="I48" s="528"/>
      <c r="J48" s="529"/>
      <c r="K48" s="509">
        <f t="shared" si="2"/>
        <v>0</v>
      </c>
      <c r="L48" s="510"/>
      <c r="M48" s="510"/>
      <c r="N48" s="510"/>
      <c r="O48" s="511"/>
      <c r="P48" s="518"/>
      <c r="Q48" s="519"/>
      <c r="R48" s="519"/>
      <c r="S48" s="519"/>
      <c r="T48" s="519"/>
      <c r="U48" s="520"/>
      <c r="V48" s="518"/>
      <c r="W48" s="519"/>
      <c r="X48" s="520"/>
    </row>
    <row r="49" spans="1:24" ht="14.25" thickTop="1">
      <c r="A49" s="18" t="s">
        <v>7</v>
      </c>
      <c r="B49" s="31" t="s">
        <v>99</v>
      </c>
      <c r="C49" s="530" t="s">
        <v>100</v>
      </c>
      <c r="D49" s="530"/>
      <c r="E49" s="530"/>
      <c r="F49" s="530"/>
      <c r="G49" s="436" t="s">
        <v>100</v>
      </c>
      <c r="H49" s="436"/>
      <c r="I49" s="436"/>
      <c r="J49" s="437"/>
      <c r="K49" s="440"/>
      <c r="L49" s="441"/>
      <c r="M49" s="441"/>
      <c r="N49" s="441"/>
      <c r="O49" s="442"/>
      <c r="P49" s="440"/>
      <c r="Q49" s="441"/>
      <c r="R49" s="441"/>
      <c r="S49" s="441"/>
      <c r="T49" s="441"/>
      <c r="U49" s="442"/>
      <c r="V49" s="440"/>
      <c r="W49" s="441"/>
      <c r="X49" s="442"/>
    </row>
    <row r="50" spans="1:24" ht="14.25" thickBot="1">
      <c r="A50" s="18" t="s">
        <v>101</v>
      </c>
      <c r="B50" s="38" t="s">
        <v>102</v>
      </c>
      <c r="C50" s="530"/>
      <c r="D50" s="530"/>
      <c r="E50" s="530"/>
      <c r="F50" s="530"/>
      <c r="G50" s="438"/>
      <c r="H50" s="438"/>
      <c r="I50" s="438"/>
      <c r="J50" s="439"/>
      <c r="K50" s="443"/>
      <c r="L50" s="444"/>
      <c r="M50" s="444"/>
      <c r="N50" s="444"/>
      <c r="O50" s="445"/>
      <c r="P50" s="443"/>
      <c r="Q50" s="444"/>
      <c r="R50" s="444"/>
      <c r="S50" s="444"/>
      <c r="T50" s="444"/>
      <c r="U50" s="445"/>
      <c r="V50" s="443"/>
      <c r="W50" s="444"/>
      <c r="X50" s="445"/>
    </row>
    <row r="51" spans="1:24" ht="27" thickBot="1">
      <c r="A51" s="17" t="s">
        <v>18</v>
      </c>
      <c r="B51" s="11" t="s">
        <v>19</v>
      </c>
      <c r="C51" s="430" t="e">
        <f>AVERAGE(C49:F49)</f>
        <v>#DIV/0!</v>
      </c>
      <c r="D51" s="431"/>
      <c r="E51" s="431"/>
      <c r="F51" s="432"/>
      <c r="G51" s="417"/>
      <c r="H51" s="418"/>
      <c r="I51" s="418"/>
      <c r="J51" s="419"/>
      <c r="K51" s="417"/>
      <c r="L51" s="418"/>
      <c r="M51" s="418"/>
      <c r="N51" s="418"/>
      <c r="O51" s="419"/>
      <c r="P51" s="417"/>
      <c r="Q51" s="418"/>
      <c r="R51" s="418"/>
      <c r="S51" s="418"/>
      <c r="T51" s="418"/>
      <c r="U51" s="419"/>
      <c r="V51" s="426"/>
      <c r="W51" s="427"/>
      <c r="X51" s="428"/>
    </row>
    <row r="52" spans="1:24" ht="14.25" thickTop="1">
      <c r="A52" s="18" t="s">
        <v>29</v>
      </c>
      <c r="B52" s="405" t="s">
        <v>31</v>
      </c>
      <c r="C52" s="407"/>
      <c r="D52" s="405" t="s">
        <v>32</v>
      </c>
      <c r="E52" s="407"/>
      <c r="F52" s="396" t="s">
        <v>34</v>
      </c>
      <c r="G52" s="397"/>
      <c r="H52" s="398"/>
      <c r="I52" s="396" t="s">
        <v>35</v>
      </c>
      <c r="J52" s="397"/>
      <c r="K52" s="398"/>
      <c r="L52" s="396" t="s">
        <v>36</v>
      </c>
      <c r="M52" s="397"/>
      <c r="N52" s="398"/>
      <c r="O52" s="405" t="s">
        <v>38</v>
      </c>
      <c r="P52" s="406"/>
      <c r="Q52" s="407"/>
      <c r="R52" s="405" t="s">
        <v>26</v>
      </c>
      <c r="S52" s="407"/>
      <c r="T52" s="383" t="s">
        <v>39</v>
      </c>
      <c r="U52" s="384"/>
      <c r="V52" s="384"/>
      <c r="W52" s="385"/>
      <c r="X52" s="40" t="s">
        <v>40</v>
      </c>
    </row>
    <row r="53" spans="1:24">
      <c r="A53" s="18" t="s">
        <v>30</v>
      </c>
      <c r="B53" s="408"/>
      <c r="C53" s="410"/>
      <c r="D53" s="408" t="s">
        <v>33</v>
      </c>
      <c r="E53" s="410"/>
      <c r="F53" s="399"/>
      <c r="G53" s="400"/>
      <c r="H53" s="401"/>
      <c r="I53" s="399"/>
      <c r="J53" s="400"/>
      <c r="K53" s="401"/>
      <c r="L53" s="399" t="s">
        <v>37</v>
      </c>
      <c r="M53" s="400"/>
      <c r="N53" s="401"/>
      <c r="O53" s="408"/>
      <c r="P53" s="409"/>
      <c r="Q53" s="410"/>
      <c r="R53" s="408" t="s">
        <v>6</v>
      </c>
      <c r="S53" s="410"/>
      <c r="T53" s="386"/>
      <c r="U53" s="387"/>
      <c r="V53" s="387"/>
      <c r="W53" s="388"/>
      <c r="X53" s="40" t="s">
        <v>41</v>
      </c>
    </row>
    <row r="54" spans="1:24" ht="14.25" thickBot="1">
      <c r="A54" s="18" t="s">
        <v>24</v>
      </c>
      <c r="B54" s="411"/>
      <c r="C54" s="413"/>
      <c r="D54" s="420" t="s">
        <v>4</v>
      </c>
      <c r="E54" s="421"/>
      <c r="F54" s="414"/>
      <c r="G54" s="415"/>
      <c r="H54" s="416"/>
      <c r="I54" s="414"/>
      <c r="J54" s="415"/>
      <c r="K54" s="416"/>
      <c r="L54" s="402"/>
      <c r="M54" s="403"/>
      <c r="N54" s="404"/>
      <c r="O54" s="411"/>
      <c r="P54" s="412"/>
      <c r="Q54" s="413"/>
      <c r="R54" s="402"/>
      <c r="S54" s="404"/>
      <c r="T54" s="389"/>
      <c r="U54" s="390"/>
      <c r="V54" s="390"/>
      <c r="W54" s="391"/>
      <c r="X54" s="41"/>
    </row>
    <row r="55" spans="1:24" ht="14.25" thickBot="1">
      <c r="A55" s="13"/>
      <c r="B55" s="489"/>
      <c r="C55" s="491"/>
      <c r="D55" s="534"/>
      <c r="E55" s="535"/>
      <c r="F55" s="531"/>
      <c r="G55" s="533"/>
      <c r="H55" s="532"/>
      <c r="I55" s="531"/>
      <c r="J55" s="533"/>
      <c r="K55" s="532"/>
      <c r="L55" s="678">
        <f>I55-F55</f>
        <v>0</v>
      </c>
      <c r="M55" s="483"/>
      <c r="N55" s="484"/>
      <c r="O55" s="679" t="e">
        <f>($C$51-L55)*$V$46*8*1000/D55</f>
        <v>#DIV/0!</v>
      </c>
      <c r="P55" s="680"/>
      <c r="Q55" s="681"/>
      <c r="R55" s="392" t="e">
        <f>AVERAGE(O55:Q56)</f>
        <v>#DIV/0!</v>
      </c>
      <c r="S55" s="393"/>
      <c r="T55" s="489"/>
      <c r="U55" s="490"/>
      <c r="V55" s="490"/>
      <c r="W55" s="491"/>
      <c r="X55" s="480"/>
    </row>
    <row r="56" spans="1:24" ht="14.25" thickBot="1">
      <c r="A56" s="14"/>
      <c r="B56" s="492"/>
      <c r="C56" s="494"/>
      <c r="D56" s="531"/>
      <c r="E56" s="532"/>
      <c r="F56" s="531"/>
      <c r="G56" s="533"/>
      <c r="H56" s="532"/>
      <c r="I56" s="531"/>
      <c r="J56" s="533"/>
      <c r="K56" s="532"/>
      <c r="L56" s="678">
        <f>I56-F56</f>
        <v>0</v>
      </c>
      <c r="M56" s="483"/>
      <c r="N56" s="484"/>
      <c r="O56" s="679" t="e">
        <f>($C$51-L56)*$V$46*8*1000/D56</f>
        <v>#DIV/0!</v>
      </c>
      <c r="P56" s="680"/>
      <c r="Q56" s="681"/>
      <c r="R56" s="394"/>
      <c r="S56" s="395"/>
      <c r="T56" s="492"/>
      <c r="U56" s="493"/>
      <c r="V56" s="493"/>
      <c r="W56" s="494"/>
      <c r="X56" s="481"/>
    </row>
    <row r="57" spans="1:24" ht="7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677" t="s">
        <v>580</v>
      </c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9.5">
      <c r="A58" s="377" t="s">
        <v>103</v>
      </c>
      <c r="B58" s="377"/>
      <c r="C58" s="377"/>
      <c r="D58" s="377"/>
      <c r="E58" s="377"/>
      <c r="F58" s="377"/>
      <c r="G58" s="377"/>
      <c r="H58" s="377"/>
      <c r="I58" s="377"/>
      <c r="J58" s="377"/>
      <c r="K58" s="377"/>
      <c r="L58" s="377"/>
      <c r="M58" s="377"/>
      <c r="N58" s="377"/>
      <c r="O58" s="377"/>
      <c r="P58" s="377"/>
      <c r="Q58" s="377"/>
      <c r="R58" s="377"/>
      <c r="S58" s="377"/>
      <c r="T58" s="377"/>
      <c r="U58" s="377"/>
      <c r="V58" s="377"/>
      <c r="W58" s="377"/>
      <c r="X58" s="377"/>
    </row>
    <row r="59" spans="1:24" ht="19.5">
      <c r="A59" s="15"/>
    </row>
    <row r="60" spans="1:24" ht="19.5">
      <c r="A60" s="15"/>
    </row>
    <row r="61" spans="1:24" ht="19.5">
      <c r="A61" s="15"/>
    </row>
    <row r="62" spans="1:24" ht="19.5">
      <c r="A62" s="15"/>
    </row>
    <row r="63" spans="1:24" ht="19.5">
      <c r="A63" s="16"/>
    </row>
    <row r="64" spans="1:24" ht="19.5">
      <c r="A64" s="16"/>
    </row>
    <row r="66" spans="1:24" ht="14.25">
      <c r="A66" s="378" t="s">
        <v>104</v>
      </c>
      <c r="B66" s="378"/>
      <c r="C66" s="378"/>
      <c r="D66" s="378"/>
      <c r="E66" s="378"/>
      <c r="F66" s="378"/>
      <c r="G66" s="378"/>
      <c r="H66" s="378"/>
      <c r="I66" s="378"/>
      <c r="J66" s="378"/>
      <c r="K66" s="378"/>
      <c r="L66" s="378"/>
      <c r="M66" s="378"/>
      <c r="N66" s="378"/>
      <c r="O66" s="378"/>
      <c r="P66" s="378"/>
      <c r="Q66" s="378"/>
      <c r="R66" s="378"/>
      <c r="S66" s="378"/>
      <c r="T66" s="378"/>
      <c r="U66" s="378"/>
      <c r="V66" s="378"/>
      <c r="W66" s="378"/>
      <c r="X66" s="378"/>
    </row>
  </sheetData>
  <mergeCells count="63">
    <mergeCell ref="O55:Q55"/>
    <mergeCell ref="O56:Q56"/>
    <mergeCell ref="A58:X58"/>
    <mergeCell ref="A66:X66"/>
    <mergeCell ref="R55:S56"/>
    <mergeCell ref="T55:W56"/>
    <mergeCell ref="X55:X56"/>
    <mergeCell ref="D56:E56"/>
    <mergeCell ref="F56:H56"/>
    <mergeCell ref="I56:K56"/>
    <mergeCell ref="L56:N56"/>
    <mergeCell ref="B55:C56"/>
    <mergeCell ref="D55:E55"/>
    <mergeCell ref="F55:H55"/>
    <mergeCell ref="I55:K55"/>
    <mergeCell ref="L55:N55"/>
    <mergeCell ref="L52:N52"/>
    <mergeCell ref="R52:S52"/>
    <mergeCell ref="T52:W54"/>
    <mergeCell ref="D53:E53"/>
    <mergeCell ref="L53:N53"/>
    <mergeCell ref="R53:S53"/>
    <mergeCell ref="D54:E54"/>
    <mergeCell ref="L54:N54"/>
    <mergeCell ref="R54:S54"/>
    <mergeCell ref="O52:Q54"/>
    <mergeCell ref="K49:O50"/>
    <mergeCell ref="P49:U50"/>
    <mergeCell ref="V49:X50"/>
    <mergeCell ref="C51:F51"/>
    <mergeCell ref="G51:J51"/>
    <mergeCell ref="K51:O51"/>
    <mergeCell ref="P51:U51"/>
    <mergeCell ref="V51:X51"/>
    <mergeCell ref="K45:O45"/>
    <mergeCell ref="P45:U45"/>
    <mergeCell ref="V45:X45"/>
    <mergeCell ref="C46:F46"/>
    <mergeCell ref="G46:J46"/>
    <mergeCell ref="K46:O46"/>
    <mergeCell ref="P46:U48"/>
    <mergeCell ref="V46:X48"/>
    <mergeCell ref="C47:F47"/>
    <mergeCell ref="G47:J47"/>
    <mergeCell ref="C45:F45"/>
    <mergeCell ref="G45:J45"/>
    <mergeCell ref="K47:O47"/>
    <mergeCell ref="C48:F48"/>
    <mergeCell ref="G48:J48"/>
    <mergeCell ref="K48:O48"/>
    <mergeCell ref="A1:I1"/>
    <mergeCell ref="A2:I2"/>
    <mergeCell ref="A3:I3"/>
    <mergeCell ref="A7:B7"/>
    <mergeCell ref="D8:G8"/>
    <mergeCell ref="A35:B35"/>
    <mergeCell ref="C49:D50"/>
    <mergeCell ref="E49:F50"/>
    <mergeCell ref="G49:J50"/>
    <mergeCell ref="B52:C54"/>
    <mergeCell ref="D52:E52"/>
    <mergeCell ref="F52:H54"/>
    <mergeCell ref="I52:K54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selection activeCell="A30" sqref="A30:XFD63"/>
    </sheetView>
  </sheetViews>
  <sheetFormatPr defaultRowHeight="13.5"/>
  <cols>
    <col min="1" max="1" width="16.125" style="222" customWidth="1"/>
    <col min="2" max="6" width="11.375" style="222" customWidth="1"/>
    <col min="7" max="16384" width="9" style="222"/>
  </cols>
  <sheetData>
    <row r="1" spans="1:8" ht="18.75">
      <c r="A1" s="570" t="s">
        <v>0</v>
      </c>
      <c r="B1" s="570"/>
      <c r="C1" s="570"/>
      <c r="D1" s="570"/>
      <c r="E1" s="570"/>
      <c r="F1" s="570"/>
    </row>
    <row r="2" spans="1:8" ht="20.25">
      <c r="A2" s="571" t="s">
        <v>253</v>
      </c>
      <c r="B2" s="571"/>
      <c r="C2" s="571"/>
      <c r="D2" s="571"/>
      <c r="E2" s="571"/>
      <c r="F2" s="571"/>
    </row>
    <row r="3" spans="1:8" ht="14.25">
      <c r="A3" s="572" t="s">
        <v>446</v>
      </c>
      <c r="B3" s="572"/>
      <c r="C3" s="572"/>
      <c r="D3" s="572"/>
      <c r="E3" s="572"/>
      <c r="F3" s="572"/>
    </row>
    <row r="4" spans="1:8">
      <c r="A4" s="221" t="s">
        <v>254</v>
      </c>
      <c r="B4" s="270"/>
      <c r="C4" s="221" t="s">
        <v>255</v>
      </c>
      <c r="D4" s="270"/>
      <c r="E4" s="221" t="s">
        <v>256</v>
      </c>
      <c r="F4" s="271"/>
      <c r="G4" s="224"/>
    </row>
    <row r="5" spans="1:8">
      <c r="A5" s="221" t="s">
        <v>257</v>
      </c>
      <c r="B5" s="270"/>
      <c r="C5" s="221" t="s">
        <v>258</v>
      </c>
      <c r="D5" s="270"/>
      <c r="E5" s="221" t="s">
        <v>259</v>
      </c>
      <c r="F5" s="270"/>
    </row>
    <row r="6" spans="1:8">
      <c r="A6" s="221" t="s">
        <v>169</v>
      </c>
      <c r="B6" s="644"/>
      <c r="C6" s="644"/>
      <c r="D6" s="644"/>
      <c r="E6" s="207" t="s">
        <v>260</v>
      </c>
      <c r="F6" s="290"/>
      <c r="G6" s="224"/>
    </row>
    <row r="7" spans="1:8" ht="13.5" customHeight="1">
      <c r="A7" s="209" t="s">
        <v>461</v>
      </c>
      <c r="B7" s="645"/>
      <c r="C7" s="645"/>
      <c r="D7" s="645"/>
      <c r="E7" s="224"/>
      <c r="F7" s="224"/>
      <c r="G7" s="224"/>
    </row>
    <row r="8" spans="1:8">
      <c r="A8" s="12"/>
      <c r="B8" s="12"/>
      <c r="C8" s="12"/>
      <c r="D8" s="12"/>
      <c r="E8" s="12"/>
      <c r="F8" s="12"/>
      <c r="G8" s="12"/>
    </row>
    <row r="9" spans="1:8" ht="14.25" thickBot="1">
      <c r="A9" s="228"/>
    </row>
    <row r="10" spans="1:8" ht="14.25" thickBot="1">
      <c r="A10" s="151" t="s">
        <v>462</v>
      </c>
      <c r="B10" s="269" t="s">
        <v>463</v>
      </c>
      <c r="C10" s="467" t="s">
        <v>464</v>
      </c>
      <c r="D10" s="615"/>
      <c r="E10" s="219" t="s">
        <v>465</v>
      </c>
    </row>
    <row r="11" spans="1:8" ht="14.25" thickBot="1">
      <c r="A11" s="137"/>
      <c r="B11" s="217"/>
      <c r="C11" s="614"/>
      <c r="D11" s="615"/>
      <c r="E11" s="233"/>
    </row>
    <row r="12" spans="1:8" ht="14.25" thickBot="1">
      <c r="A12" s="211"/>
      <c r="B12" s="217"/>
      <c r="C12" s="614"/>
      <c r="D12" s="615"/>
      <c r="E12" s="220"/>
    </row>
    <row r="13" spans="1:8" ht="14.25" thickBot="1">
      <c r="A13" s="211"/>
      <c r="B13" s="217"/>
      <c r="C13" s="614"/>
      <c r="D13" s="615"/>
      <c r="E13" s="220"/>
    </row>
    <row r="14" spans="1:8" ht="14.25" thickBot="1">
      <c r="A14" s="211"/>
      <c r="B14" s="217"/>
      <c r="C14" s="614"/>
      <c r="D14" s="615"/>
      <c r="E14" s="220"/>
      <c r="G14" s="20"/>
      <c r="H14" s="222" t="s">
        <v>72</v>
      </c>
    </row>
    <row r="15" spans="1:8" ht="14.25" thickBot="1">
      <c r="A15" s="211"/>
      <c r="B15" s="217"/>
      <c r="C15" s="614"/>
      <c r="D15" s="615"/>
      <c r="E15" s="233"/>
      <c r="G15" s="24"/>
      <c r="H15" s="222" t="s">
        <v>73</v>
      </c>
    </row>
    <row r="16" spans="1:8" ht="14.25" thickBot="1">
      <c r="A16" s="211"/>
      <c r="B16" s="217"/>
      <c r="C16" s="614"/>
      <c r="D16" s="615"/>
      <c r="E16" s="233"/>
      <c r="G16" s="28"/>
      <c r="H16" s="222" t="s">
        <v>74</v>
      </c>
    </row>
    <row r="17" spans="1:7" ht="14.25" thickBot="1">
      <c r="A17" s="211"/>
      <c r="B17" s="217"/>
      <c r="C17" s="614"/>
      <c r="D17" s="615"/>
      <c r="E17" s="233"/>
    </row>
    <row r="18" spans="1:7" ht="14.25" thickBot="1">
      <c r="A18" s="211"/>
      <c r="B18" s="217"/>
      <c r="C18" s="614"/>
      <c r="D18" s="615"/>
      <c r="E18" s="233"/>
    </row>
    <row r="19" spans="1:7" ht="14.25" thickBot="1">
      <c r="A19" s="211"/>
      <c r="B19" s="217"/>
      <c r="C19" s="614"/>
      <c r="D19" s="615"/>
      <c r="E19" s="233"/>
    </row>
    <row r="20" spans="1:7" ht="14.25" thickBot="1">
      <c r="A20" s="211"/>
      <c r="B20" s="217"/>
      <c r="C20" s="614"/>
      <c r="D20" s="615"/>
      <c r="E20" s="233"/>
    </row>
    <row r="21" spans="1:7" ht="14.25" thickBot="1">
      <c r="A21" s="211"/>
      <c r="B21" s="217"/>
      <c r="C21" s="614"/>
      <c r="D21" s="615"/>
      <c r="E21" s="233"/>
    </row>
    <row r="22" spans="1:7" ht="14.25" thickBot="1">
      <c r="A22" s="211"/>
      <c r="B22" s="217"/>
      <c r="C22" s="614"/>
      <c r="D22" s="615"/>
      <c r="E22" s="233"/>
    </row>
    <row r="23" spans="1:7" ht="14.25" thickBot="1">
      <c r="A23" s="211"/>
      <c r="B23" s="217"/>
      <c r="C23" s="614"/>
      <c r="D23" s="615"/>
      <c r="E23" s="233"/>
    </row>
    <row r="24" spans="1:7" ht="14.25" thickBot="1">
      <c r="A24" s="211"/>
      <c r="B24" s="217"/>
      <c r="C24" s="614"/>
      <c r="D24" s="615"/>
      <c r="E24" s="233"/>
    </row>
    <row r="25" spans="1:7" ht="14.25" thickBot="1">
      <c r="A25" s="211"/>
      <c r="B25" s="217"/>
      <c r="C25" s="614"/>
      <c r="D25" s="615"/>
      <c r="E25" s="233"/>
    </row>
    <row r="26" spans="1:7" ht="14.25" thickBot="1">
      <c r="A26" s="211"/>
      <c r="B26" s="217"/>
      <c r="C26" s="614"/>
      <c r="D26" s="615"/>
      <c r="E26" s="233"/>
    </row>
    <row r="27" spans="1:7" ht="14.25" thickBot="1">
      <c r="A27" s="626" t="s">
        <v>447</v>
      </c>
      <c r="B27" s="626"/>
      <c r="C27" s="626"/>
      <c r="D27" s="626"/>
      <c r="E27" s="626"/>
      <c r="F27" s="626"/>
    </row>
    <row r="28" spans="1:7" ht="14.25" thickTop="1">
      <c r="A28" s="627" t="s">
        <v>448</v>
      </c>
      <c r="B28" s="627"/>
      <c r="C28" s="627"/>
      <c r="D28" s="628" t="s">
        <v>449</v>
      </c>
      <c r="E28" s="628"/>
      <c r="F28" s="628"/>
    </row>
    <row r="29" spans="1:7">
      <c r="A29" s="12"/>
      <c r="B29" s="12"/>
      <c r="C29" s="12"/>
      <c r="D29" s="12"/>
      <c r="E29" s="12"/>
      <c r="F29" s="12"/>
    </row>
    <row r="30" spans="1:7">
      <c r="A30" s="238"/>
    </row>
    <row r="31" spans="1:7" s="69" customFormat="1" ht="14.25" thickBot="1">
      <c r="A31" s="497" t="s">
        <v>518</v>
      </c>
      <c r="B31" s="497"/>
    </row>
    <row r="32" spans="1:7" s="69" customFormat="1">
      <c r="A32" s="325" t="s">
        <v>516</v>
      </c>
      <c r="B32" s="334" t="s">
        <v>412</v>
      </c>
      <c r="C32" s="326" t="s">
        <v>519</v>
      </c>
      <c r="D32" s="326" t="s">
        <v>520</v>
      </c>
      <c r="E32" s="326" t="s">
        <v>522</v>
      </c>
      <c r="F32" s="326" t="s">
        <v>524</v>
      </c>
      <c r="G32" s="327" t="s">
        <v>525</v>
      </c>
    </row>
    <row r="33" spans="1:7" s="69" customFormat="1">
      <c r="A33" s="328"/>
      <c r="B33" s="335"/>
      <c r="C33" s="329"/>
      <c r="D33" s="329"/>
      <c r="E33" s="329"/>
      <c r="F33" s="329"/>
      <c r="G33" s="330"/>
    </row>
    <row r="34" spans="1:7" s="69" customFormat="1">
      <c r="A34" s="328"/>
      <c r="B34" s="335"/>
      <c r="C34" s="329"/>
      <c r="D34" s="329"/>
      <c r="E34" s="329"/>
      <c r="F34" s="329"/>
      <c r="G34" s="330"/>
    </row>
    <row r="35" spans="1:7" s="69" customFormat="1">
      <c r="A35" s="328"/>
      <c r="B35" s="335"/>
      <c r="C35" s="329"/>
      <c r="D35" s="329"/>
      <c r="E35" s="329"/>
      <c r="F35" s="329"/>
      <c r="G35" s="330"/>
    </row>
    <row r="36" spans="1:7" s="69" customFormat="1">
      <c r="A36" s="328"/>
      <c r="B36" s="335"/>
      <c r="C36" s="329"/>
      <c r="D36" s="329"/>
      <c r="E36" s="329"/>
      <c r="F36" s="329"/>
      <c r="G36" s="330"/>
    </row>
    <row r="37" spans="1:7" s="69" customFormat="1">
      <c r="A37" s="328"/>
      <c r="B37" s="335"/>
      <c r="C37" s="329"/>
      <c r="D37" s="329"/>
      <c r="E37" s="329"/>
      <c r="F37" s="329"/>
      <c r="G37" s="330"/>
    </row>
    <row r="38" spans="1:7" s="69" customFormat="1" ht="14.25" thickBot="1">
      <c r="A38" s="331"/>
      <c r="B38" s="336"/>
      <c r="C38" s="332"/>
      <c r="D38" s="332"/>
      <c r="E38" s="332"/>
      <c r="F38" s="332"/>
      <c r="G38" s="333"/>
    </row>
    <row r="39" spans="1:7" s="69" customFormat="1">
      <c r="A39" s="324"/>
      <c r="B39" s="323"/>
      <c r="C39" s="323"/>
      <c r="D39" s="323"/>
      <c r="E39" s="323"/>
      <c r="F39" s="323"/>
    </row>
    <row r="40" spans="1:7" s="69" customFormat="1" ht="14.25" thickBot="1">
      <c r="A40" s="497" t="s">
        <v>526</v>
      </c>
      <c r="B40" s="497"/>
      <c r="C40" s="497"/>
      <c r="D40" s="323"/>
      <c r="E40" s="323"/>
      <c r="F40" s="323"/>
    </row>
    <row r="41" spans="1:7" s="69" customFormat="1">
      <c r="A41" s="325" t="s">
        <v>66</v>
      </c>
      <c r="B41" s="326" t="s">
        <v>412</v>
      </c>
      <c r="C41" s="326" t="s">
        <v>529</v>
      </c>
      <c r="D41" s="326" t="s">
        <v>530</v>
      </c>
      <c r="E41" s="326" t="s">
        <v>531</v>
      </c>
      <c r="F41" s="327" t="s">
        <v>532</v>
      </c>
      <c r="G41" s="327" t="s">
        <v>525</v>
      </c>
    </row>
    <row r="42" spans="1:7" s="69" customFormat="1">
      <c r="A42" s="328"/>
      <c r="B42" s="329"/>
      <c r="C42" s="329"/>
      <c r="D42" s="329"/>
      <c r="E42" s="329"/>
      <c r="F42" s="330"/>
      <c r="G42" s="330"/>
    </row>
    <row r="43" spans="1:7" s="69" customFormat="1">
      <c r="A43" s="328"/>
      <c r="B43" s="329"/>
      <c r="C43" s="329"/>
      <c r="D43" s="329"/>
      <c r="E43" s="329"/>
      <c r="F43" s="330"/>
      <c r="G43" s="330"/>
    </row>
    <row r="44" spans="1:7" s="69" customFormat="1">
      <c r="A44" s="328"/>
      <c r="B44" s="329"/>
      <c r="C44" s="329"/>
      <c r="D44" s="329"/>
      <c r="E44" s="329"/>
      <c r="F44" s="330"/>
      <c r="G44" s="330"/>
    </row>
    <row r="45" spans="1:7" s="69" customFormat="1">
      <c r="A45" s="328"/>
      <c r="B45" s="329"/>
      <c r="C45" s="329"/>
      <c r="D45" s="329"/>
      <c r="E45" s="329"/>
      <c r="F45" s="330"/>
      <c r="G45" s="330"/>
    </row>
    <row r="46" spans="1:7" s="69" customFormat="1">
      <c r="A46" s="328"/>
      <c r="B46" s="329"/>
      <c r="C46" s="329"/>
      <c r="D46" s="329"/>
      <c r="E46" s="329"/>
      <c r="F46" s="330"/>
      <c r="G46" s="330"/>
    </row>
    <row r="47" spans="1:7" s="69" customFormat="1" ht="14.25" thickBot="1">
      <c r="A47" s="331"/>
      <c r="B47" s="332"/>
      <c r="C47" s="332"/>
      <c r="D47" s="332"/>
      <c r="E47" s="332"/>
      <c r="F47" s="333"/>
      <c r="G47" s="333"/>
    </row>
    <row r="48" spans="1:7" s="69" customFormat="1">
      <c r="A48" s="121"/>
      <c r="B48" s="121"/>
      <c r="C48" s="121"/>
      <c r="D48" s="122"/>
      <c r="E48" s="122"/>
      <c r="F48" s="122"/>
      <c r="G48" s="122"/>
    </row>
    <row r="49" spans="1:8" s="69" customFormat="1">
      <c r="A49" s="344" t="s">
        <v>535</v>
      </c>
      <c r="B49" s="121"/>
      <c r="C49" s="121"/>
      <c r="D49" s="122"/>
      <c r="E49" s="122"/>
      <c r="F49" s="122"/>
      <c r="G49" s="122"/>
    </row>
    <row r="50" spans="1:8" s="69" customFormat="1" ht="24">
      <c r="A50" s="345" t="s">
        <v>536</v>
      </c>
      <c r="B50" s="345" t="s">
        <v>537</v>
      </c>
      <c r="C50" s="345" t="s">
        <v>542</v>
      </c>
      <c r="D50" s="345" t="s">
        <v>543</v>
      </c>
      <c r="E50" s="345" t="s">
        <v>538</v>
      </c>
      <c r="F50" s="345" t="s">
        <v>540</v>
      </c>
      <c r="G50" s="345" t="s">
        <v>541</v>
      </c>
      <c r="H50" s="12"/>
    </row>
    <row r="51" spans="1:8" s="69" customFormat="1">
      <c r="A51" s="346"/>
      <c r="B51" s="346"/>
      <c r="C51" s="346"/>
      <c r="D51" s="346"/>
      <c r="E51" s="347"/>
      <c r="F51" s="347"/>
      <c r="G51" s="347"/>
      <c r="H51" s="122"/>
    </row>
    <row r="52" spans="1:8" s="69" customFormat="1">
      <c r="A52" s="348"/>
      <c r="B52" s="348"/>
      <c r="C52" s="348"/>
      <c r="D52" s="348"/>
      <c r="E52" s="348"/>
      <c r="F52" s="348"/>
      <c r="G52" s="348"/>
      <c r="H52" s="12"/>
    </row>
    <row r="53" spans="1:8" s="69" customFormat="1">
      <c r="A53" s="346"/>
      <c r="B53" s="346"/>
      <c r="C53" s="346"/>
      <c r="D53" s="346"/>
      <c r="E53" s="347"/>
      <c r="F53" s="347"/>
      <c r="G53" s="347"/>
      <c r="H53" s="122"/>
    </row>
    <row r="54" spans="1:8" s="69" customFormat="1">
      <c r="A54" s="348"/>
      <c r="B54" s="348"/>
      <c r="C54" s="348"/>
      <c r="D54" s="348"/>
      <c r="E54" s="348"/>
      <c r="F54" s="348"/>
      <c r="G54" s="348"/>
      <c r="H54" s="12"/>
    </row>
    <row r="55" spans="1:8" s="69" customFormat="1">
      <c r="A55" s="346"/>
      <c r="B55" s="346"/>
      <c r="C55" s="346"/>
      <c r="D55" s="346"/>
      <c r="E55" s="347"/>
      <c r="F55" s="347"/>
      <c r="G55" s="347"/>
      <c r="H55" s="122"/>
    </row>
    <row r="56" spans="1:8" s="69" customFormat="1">
      <c r="A56" s="348"/>
      <c r="B56" s="348"/>
      <c r="C56" s="348"/>
      <c r="D56" s="348"/>
      <c r="E56" s="348"/>
      <c r="F56" s="348"/>
      <c r="G56" s="348"/>
      <c r="H56" s="12"/>
    </row>
    <row r="57" spans="1:8" s="69" customFormat="1">
      <c r="A57" s="346"/>
      <c r="B57" s="346"/>
      <c r="C57" s="346"/>
      <c r="D57" s="346"/>
      <c r="E57" s="347"/>
      <c r="F57" s="347"/>
      <c r="G57" s="347"/>
      <c r="H57" s="122"/>
    </row>
    <row r="58" spans="1:8" s="69" customFormat="1">
      <c r="A58" s="348"/>
      <c r="B58" s="348"/>
      <c r="C58" s="348"/>
      <c r="D58" s="348"/>
      <c r="E58" s="348"/>
      <c r="F58" s="348"/>
      <c r="G58" s="348"/>
      <c r="H58" s="12"/>
    </row>
    <row r="59" spans="1:8" s="69" customFormat="1">
      <c r="A59" s="346"/>
      <c r="B59" s="346"/>
      <c r="C59" s="346"/>
      <c r="D59" s="346"/>
      <c r="E59" s="347"/>
      <c r="F59" s="347"/>
      <c r="G59" s="347"/>
      <c r="H59" s="122"/>
    </row>
    <row r="60" spans="1:8" s="69" customFormat="1">
      <c r="A60" s="348"/>
      <c r="B60" s="348"/>
      <c r="C60" s="348"/>
      <c r="D60" s="348"/>
      <c r="E60" s="348"/>
      <c r="F60" s="348"/>
      <c r="G60" s="348"/>
      <c r="H60" s="12"/>
    </row>
    <row r="61" spans="1:8" s="69" customFormat="1">
      <c r="A61" s="346"/>
      <c r="B61" s="346"/>
      <c r="C61" s="346"/>
      <c r="D61" s="346"/>
      <c r="E61" s="347"/>
      <c r="F61" s="347"/>
      <c r="G61" s="347"/>
      <c r="H61" s="122"/>
    </row>
    <row r="62" spans="1:8">
      <c r="A62" s="238"/>
    </row>
    <row r="63" spans="1:8">
      <c r="A63" s="238"/>
    </row>
    <row r="64" spans="1:8" ht="14.25" thickBot="1">
      <c r="A64" s="238"/>
    </row>
    <row r="65" spans="1:10" ht="15" thickTop="1" thickBot="1">
      <c r="A65" s="339" t="s">
        <v>20</v>
      </c>
      <c r="B65" s="343" t="s">
        <v>134</v>
      </c>
      <c r="C65" s="568"/>
      <c r="D65" s="569"/>
      <c r="E65" s="568"/>
      <c r="F65" s="569"/>
      <c r="G65" s="568"/>
      <c r="H65" s="569"/>
      <c r="I65" s="568"/>
      <c r="J65" s="575"/>
    </row>
    <row r="66" spans="1:10" ht="14.25" thickBot="1">
      <c r="A66" s="340" t="s">
        <v>21</v>
      </c>
      <c r="B66" s="247" t="s">
        <v>270</v>
      </c>
      <c r="C66" s="576"/>
      <c r="D66" s="577"/>
      <c r="E66" s="576"/>
      <c r="F66" s="577"/>
      <c r="G66" s="576"/>
      <c r="H66" s="577"/>
      <c r="I66" s="576"/>
      <c r="J66" s="578"/>
    </row>
    <row r="67" spans="1:10" ht="27.75" thickBot="1">
      <c r="A67" s="340" t="s">
        <v>22</v>
      </c>
      <c r="B67" s="247" t="s">
        <v>450</v>
      </c>
      <c r="C67" s="341"/>
      <c r="D67" s="341"/>
      <c r="E67" s="341"/>
      <c r="F67" s="341"/>
      <c r="G67" s="341"/>
      <c r="H67" s="341"/>
      <c r="I67" s="341"/>
      <c r="J67" s="342"/>
    </row>
    <row r="68" spans="1:10" ht="27.75" thickBot="1">
      <c r="A68" s="340" t="s">
        <v>23</v>
      </c>
      <c r="B68" s="247" t="s">
        <v>451</v>
      </c>
      <c r="C68" s="576"/>
      <c r="D68" s="577"/>
      <c r="E68" s="576"/>
      <c r="F68" s="577"/>
      <c r="G68" s="576"/>
      <c r="H68" s="577"/>
      <c r="I68" s="576"/>
      <c r="J68" s="578"/>
    </row>
    <row r="69" spans="1:10" ht="14.25" thickBot="1">
      <c r="A69" s="340" t="s">
        <v>24</v>
      </c>
      <c r="B69" s="247" t="s">
        <v>272</v>
      </c>
      <c r="C69" s="576"/>
      <c r="D69" s="577"/>
      <c r="E69" s="576"/>
      <c r="F69" s="577"/>
      <c r="G69" s="576"/>
      <c r="H69" s="577"/>
      <c r="I69" s="576"/>
      <c r="J69" s="578"/>
    </row>
    <row r="70" spans="1:10" ht="14.25" thickBot="1">
      <c r="A70" s="250"/>
      <c r="B70" s="248" t="s">
        <v>28</v>
      </c>
      <c r="C70" s="579"/>
      <c r="D70" s="580"/>
      <c r="E70" s="579"/>
      <c r="F70" s="580"/>
      <c r="G70" s="579"/>
      <c r="H70" s="580"/>
      <c r="I70" s="579"/>
      <c r="J70" s="581"/>
    </row>
    <row r="71" spans="1:10" ht="15" thickTop="1" thickBot="1">
      <c r="A71" s="340" t="s">
        <v>273</v>
      </c>
      <c r="B71" s="247" t="s">
        <v>178</v>
      </c>
      <c r="C71" s="641"/>
      <c r="D71" s="642"/>
      <c r="E71" s="641"/>
      <c r="F71" s="642"/>
      <c r="G71" s="568"/>
      <c r="H71" s="569"/>
      <c r="I71" s="568"/>
      <c r="J71" s="575"/>
    </row>
    <row r="72" spans="1:10" ht="14.25" thickBot="1">
      <c r="A72" s="340" t="s">
        <v>274</v>
      </c>
      <c r="B72" s="247" t="s">
        <v>270</v>
      </c>
      <c r="C72" s="576"/>
      <c r="D72" s="577"/>
      <c r="E72" s="576"/>
      <c r="F72" s="577"/>
      <c r="G72" s="576"/>
      <c r="H72" s="577"/>
      <c r="I72" s="576"/>
      <c r="J72" s="578"/>
    </row>
    <row r="73" spans="1:10" ht="14.25" thickBot="1">
      <c r="A73" s="340" t="s">
        <v>275</v>
      </c>
      <c r="B73" s="247" t="s">
        <v>452</v>
      </c>
      <c r="C73" s="576"/>
      <c r="D73" s="577"/>
      <c r="E73" s="576"/>
      <c r="F73" s="577"/>
      <c r="G73" s="576"/>
      <c r="H73" s="577"/>
      <c r="I73" s="576"/>
      <c r="J73" s="578"/>
    </row>
    <row r="74" spans="1:10" ht="14.25" thickBot="1">
      <c r="A74" s="340" t="s">
        <v>277</v>
      </c>
      <c r="B74" s="247" t="s">
        <v>453</v>
      </c>
      <c r="C74" s="576"/>
      <c r="D74" s="577"/>
      <c r="E74" s="576"/>
      <c r="F74" s="577"/>
      <c r="G74" s="576"/>
      <c r="H74" s="577"/>
      <c r="I74" s="576"/>
      <c r="J74" s="578"/>
    </row>
    <row r="75" spans="1:10" ht="27" thickBot="1">
      <c r="A75" s="340" t="s">
        <v>23</v>
      </c>
      <c r="B75" s="247" t="s">
        <v>454</v>
      </c>
      <c r="C75" s="576"/>
      <c r="D75" s="577"/>
      <c r="E75" s="576"/>
      <c r="F75" s="577"/>
      <c r="G75" s="576"/>
      <c r="H75" s="577"/>
      <c r="I75" s="576"/>
      <c r="J75" s="578"/>
    </row>
    <row r="76" spans="1:10" ht="27" thickBot="1">
      <c r="A76" s="340" t="s">
        <v>24</v>
      </c>
      <c r="B76" s="247" t="s">
        <v>455</v>
      </c>
      <c r="C76" s="576"/>
      <c r="D76" s="577"/>
      <c r="E76" s="576"/>
      <c r="F76" s="577"/>
      <c r="G76" s="576"/>
      <c r="H76" s="577"/>
      <c r="I76" s="576"/>
      <c r="J76" s="578"/>
    </row>
    <row r="77" spans="1:10" ht="14.25" thickBot="1">
      <c r="A77" s="249"/>
      <c r="B77" s="247" t="s">
        <v>279</v>
      </c>
      <c r="C77" s="576"/>
      <c r="D77" s="577"/>
      <c r="E77" s="576"/>
      <c r="F77" s="577"/>
      <c r="G77" s="576"/>
      <c r="H77" s="577"/>
      <c r="I77" s="576"/>
      <c r="J77" s="578"/>
    </row>
    <row r="78" spans="1:10" ht="14.25" thickBot="1">
      <c r="A78" s="250"/>
      <c r="B78" s="248" t="s">
        <v>28</v>
      </c>
      <c r="C78" s="579"/>
      <c r="D78" s="580"/>
      <c r="E78" s="579"/>
      <c r="F78" s="580"/>
      <c r="G78" s="579"/>
      <c r="H78" s="580"/>
      <c r="I78" s="579"/>
      <c r="J78" s="581"/>
    </row>
    <row r="79" spans="1:10" ht="15" thickTop="1" thickBot="1">
      <c r="A79" s="602" t="s">
        <v>436</v>
      </c>
      <c r="B79" s="247" t="s">
        <v>281</v>
      </c>
      <c r="C79" s="568"/>
      <c r="D79" s="569"/>
      <c r="E79" s="568"/>
      <c r="F79" s="569"/>
      <c r="G79" s="568"/>
      <c r="H79" s="569"/>
      <c r="I79" s="568"/>
      <c r="J79" s="575"/>
    </row>
    <row r="80" spans="1:10" ht="14.25" thickBot="1">
      <c r="A80" s="603"/>
      <c r="B80" s="247" t="s">
        <v>270</v>
      </c>
      <c r="C80" s="576"/>
      <c r="D80" s="577"/>
      <c r="E80" s="576"/>
      <c r="F80" s="577"/>
      <c r="G80" s="576"/>
      <c r="H80" s="577"/>
      <c r="I80" s="576"/>
      <c r="J80" s="578"/>
    </row>
    <row r="81" spans="1:10" ht="27" thickBot="1">
      <c r="A81" s="603"/>
      <c r="B81" s="247" t="s">
        <v>456</v>
      </c>
      <c r="C81" s="341"/>
      <c r="D81" s="341"/>
      <c r="E81" s="341"/>
      <c r="F81" s="341"/>
      <c r="G81" s="341"/>
      <c r="H81" s="341"/>
      <c r="I81" s="341"/>
      <c r="J81" s="342"/>
    </row>
    <row r="82" spans="1:10" ht="27" thickBot="1">
      <c r="A82" s="603"/>
      <c r="B82" s="247" t="s">
        <v>457</v>
      </c>
      <c r="C82" s="576"/>
      <c r="D82" s="577"/>
      <c r="E82" s="576"/>
      <c r="F82" s="577"/>
      <c r="G82" s="576"/>
      <c r="H82" s="577"/>
      <c r="I82" s="576"/>
      <c r="J82" s="578"/>
    </row>
    <row r="83" spans="1:10" ht="27" thickBot="1">
      <c r="A83" s="603"/>
      <c r="B83" s="247" t="s">
        <v>458</v>
      </c>
      <c r="C83" s="576"/>
      <c r="D83" s="577"/>
      <c r="E83" s="576"/>
      <c r="F83" s="577"/>
      <c r="G83" s="576"/>
      <c r="H83" s="577"/>
      <c r="I83" s="576"/>
      <c r="J83" s="578"/>
    </row>
    <row r="84" spans="1:10" ht="14.25" thickBot="1">
      <c r="A84" s="604"/>
      <c r="B84" s="248" t="s">
        <v>28</v>
      </c>
      <c r="C84" s="579"/>
      <c r="D84" s="580"/>
      <c r="E84" s="579"/>
      <c r="F84" s="580"/>
      <c r="G84" s="579"/>
      <c r="H84" s="580"/>
      <c r="I84" s="579"/>
      <c r="J84" s="581"/>
    </row>
    <row r="85" spans="1:10" ht="21.75" thickTop="1" thickBot="1">
      <c r="A85" s="584" t="s">
        <v>160</v>
      </c>
      <c r="B85" s="584"/>
      <c r="C85" s="584"/>
      <c r="D85" s="584"/>
      <c r="E85" s="584"/>
      <c r="F85" s="584"/>
      <c r="G85" s="584"/>
      <c r="H85" s="584"/>
      <c r="I85" s="584"/>
      <c r="J85" s="584"/>
    </row>
    <row r="86" spans="1:10" ht="15" thickTop="1" thickBot="1">
      <c r="A86" s="646"/>
      <c r="B86" s="646"/>
      <c r="C86" s="646"/>
      <c r="D86" s="646"/>
      <c r="E86" s="646"/>
      <c r="F86" s="646"/>
      <c r="G86" s="646"/>
      <c r="H86" s="646"/>
      <c r="I86" s="646"/>
      <c r="J86" s="646"/>
    </row>
    <row r="87" spans="1:10" ht="14.25" thickBot="1">
      <c r="A87" s="626" t="s">
        <v>211</v>
      </c>
      <c r="B87" s="626"/>
      <c r="C87" s="626"/>
      <c r="D87" s="626"/>
      <c r="E87" s="626"/>
      <c r="F87" s="626"/>
      <c r="G87" s="626"/>
      <c r="H87" s="626"/>
      <c r="I87" s="626"/>
      <c r="J87" s="626"/>
    </row>
    <row r="88" spans="1:10" ht="14.25" customHeight="1" thickTop="1">
      <c r="A88" s="566" t="s">
        <v>459</v>
      </c>
      <c r="B88" s="566"/>
      <c r="C88" s="566"/>
      <c r="D88" s="566"/>
      <c r="E88" s="566"/>
      <c r="F88" s="566"/>
      <c r="G88" s="566"/>
      <c r="H88" s="566"/>
      <c r="I88" s="566"/>
      <c r="J88" s="566"/>
    </row>
    <row r="89" spans="1:10">
      <c r="A89" s="227" t="s">
        <v>460</v>
      </c>
    </row>
    <row r="90" spans="1:10">
      <c r="A90" s="227"/>
    </row>
  </sheetData>
  <mergeCells count="104">
    <mergeCell ref="A87:J87"/>
    <mergeCell ref="A88:J88"/>
    <mergeCell ref="B7:D7"/>
    <mergeCell ref="C84:D84"/>
    <mergeCell ref="E84:F84"/>
    <mergeCell ref="G84:H84"/>
    <mergeCell ref="I84:J84"/>
    <mergeCell ref="A85:J85"/>
    <mergeCell ref="A86:J86"/>
    <mergeCell ref="E82:F82"/>
    <mergeCell ref="G82:H82"/>
    <mergeCell ref="I82:J82"/>
    <mergeCell ref="C83:D83"/>
    <mergeCell ref="E83:F83"/>
    <mergeCell ref="G83:H83"/>
    <mergeCell ref="I83:J83"/>
    <mergeCell ref="A79:A84"/>
    <mergeCell ref="C79:D79"/>
    <mergeCell ref="E79:F79"/>
    <mergeCell ref="G79:H79"/>
    <mergeCell ref="I79:J79"/>
    <mergeCell ref="C80:D80"/>
    <mergeCell ref="E80:F80"/>
    <mergeCell ref="G80:H80"/>
    <mergeCell ref="I80:J80"/>
    <mergeCell ref="C82:D82"/>
    <mergeCell ref="C77:D77"/>
    <mergeCell ref="E77:F77"/>
    <mergeCell ref="G77:H77"/>
    <mergeCell ref="I77:J77"/>
    <mergeCell ref="C78:D78"/>
    <mergeCell ref="E78:F78"/>
    <mergeCell ref="G78:H78"/>
    <mergeCell ref="I78:J78"/>
    <mergeCell ref="C75:D75"/>
    <mergeCell ref="E75:F75"/>
    <mergeCell ref="G75:H75"/>
    <mergeCell ref="I75:J75"/>
    <mergeCell ref="C76:D76"/>
    <mergeCell ref="E76:F76"/>
    <mergeCell ref="G76:H76"/>
    <mergeCell ref="I76:J76"/>
    <mergeCell ref="C73:D73"/>
    <mergeCell ref="E73:F73"/>
    <mergeCell ref="G73:H73"/>
    <mergeCell ref="I73:J73"/>
    <mergeCell ref="C74:D74"/>
    <mergeCell ref="E74:F74"/>
    <mergeCell ref="G74:H74"/>
    <mergeCell ref="I74:J74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6:D66"/>
    <mergeCell ref="E66:F66"/>
    <mergeCell ref="G66:H66"/>
    <mergeCell ref="I66:J66"/>
    <mergeCell ref="C68:D68"/>
    <mergeCell ref="E68:F68"/>
    <mergeCell ref="G68:H68"/>
    <mergeCell ref="I68:J68"/>
    <mergeCell ref="A28:C28"/>
    <mergeCell ref="D28:F28"/>
    <mergeCell ref="C65:D65"/>
    <mergeCell ref="E65:F65"/>
    <mergeCell ref="G65:H65"/>
    <mergeCell ref="I65:J65"/>
    <mergeCell ref="A31:B31"/>
    <mergeCell ref="A40:C40"/>
    <mergeCell ref="C22:D22"/>
    <mergeCell ref="C23:D23"/>
    <mergeCell ref="C24:D24"/>
    <mergeCell ref="C25:D25"/>
    <mergeCell ref="C26:D26"/>
    <mergeCell ref="A27:F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A1:F1"/>
    <mergeCell ref="A2:F2"/>
    <mergeCell ref="A3:F3"/>
    <mergeCell ref="B6:D6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1"/>
  <sheetViews>
    <sheetView workbookViewId="0">
      <selection activeCell="A31" sqref="A31:XFD61"/>
    </sheetView>
  </sheetViews>
  <sheetFormatPr defaultRowHeight="13.5"/>
  <cols>
    <col min="1" max="1" width="16.75" customWidth="1"/>
    <col min="2" max="7" width="13.75" customWidth="1"/>
  </cols>
  <sheetData>
    <row r="1" spans="1:11" ht="18.75">
      <c r="A1" s="570" t="s">
        <v>0</v>
      </c>
      <c r="B1" s="570"/>
      <c r="C1" s="570"/>
      <c r="D1" s="570"/>
      <c r="E1" s="570"/>
      <c r="F1" s="570"/>
      <c r="G1" s="570"/>
    </row>
    <row r="2" spans="1:11" ht="20.25">
      <c r="A2" s="571" t="s">
        <v>253</v>
      </c>
      <c r="B2" s="571"/>
      <c r="C2" s="571"/>
      <c r="D2" s="571"/>
      <c r="E2" s="571"/>
      <c r="F2" s="571"/>
      <c r="G2" s="571"/>
    </row>
    <row r="3" spans="1:11" ht="14.25">
      <c r="A3" s="572" t="s">
        <v>466</v>
      </c>
      <c r="B3" s="572"/>
      <c r="C3" s="572"/>
      <c r="D3" s="572"/>
      <c r="E3" s="572"/>
      <c r="F3" s="572"/>
      <c r="G3" s="572"/>
    </row>
    <row r="4" spans="1:11">
      <c r="A4" s="263" t="s">
        <v>254</v>
      </c>
      <c r="B4" s="132"/>
      <c r="C4" s="263" t="s">
        <v>255</v>
      </c>
      <c r="D4" s="271"/>
      <c r="E4" s="207"/>
      <c r="F4" s="263" t="s">
        <v>256</v>
      </c>
      <c r="G4" s="132"/>
    </row>
    <row r="5" spans="1:11">
      <c r="A5" s="263" t="s">
        <v>257</v>
      </c>
      <c r="B5" s="132"/>
      <c r="C5" s="207" t="s">
        <v>258</v>
      </c>
      <c r="D5" s="271"/>
      <c r="E5" s="224"/>
      <c r="F5" s="263" t="s">
        <v>259</v>
      </c>
      <c r="G5" s="281"/>
    </row>
    <row r="6" spans="1:11">
      <c r="A6" s="263" t="s">
        <v>169</v>
      </c>
      <c r="B6" s="625"/>
      <c r="C6" s="625"/>
      <c r="D6" s="625"/>
      <c r="E6" s="625"/>
      <c r="F6" s="625"/>
      <c r="G6" s="625"/>
    </row>
    <row r="7" spans="1:11" ht="13.5" customHeight="1">
      <c r="A7" s="207" t="s">
        <v>480</v>
      </c>
      <c r="B7" s="645"/>
      <c r="C7" s="645"/>
      <c r="D7" s="645"/>
      <c r="E7" s="226"/>
      <c r="F7" s="279" t="s">
        <v>260</v>
      </c>
      <c r="G7" s="289"/>
    </row>
    <row r="8" spans="1:11">
      <c r="A8" s="207" t="s">
        <v>467</v>
      </c>
      <c r="B8" s="290"/>
      <c r="C8" s="207" t="s">
        <v>468</v>
      </c>
      <c r="D8" s="290"/>
      <c r="E8" s="224"/>
      <c r="F8" s="263" t="s">
        <v>469</v>
      </c>
      <c r="G8" s="288"/>
    </row>
    <row r="9" spans="1:11" ht="14.25">
      <c r="A9" s="237"/>
      <c r="B9" s="237"/>
      <c r="C9" s="237"/>
      <c r="D9" s="237"/>
      <c r="E9" s="237"/>
      <c r="F9" s="237"/>
      <c r="G9" s="237"/>
    </row>
    <row r="10" spans="1:11" ht="14.25" thickBot="1">
      <c r="A10" s="228"/>
    </row>
    <row r="11" spans="1:11" ht="14.25" thickBot="1">
      <c r="A11" s="151" t="s">
        <v>481</v>
      </c>
      <c r="B11" s="269" t="s">
        <v>482</v>
      </c>
      <c r="C11" s="467" t="s">
        <v>464</v>
      </c>
      <c r="D11" s="615"/>
      <c r="E11" s="272" t="s">
        <v>76</v>
      </c>
      <c r="F11" s="262"/>
      <c r="G11" s="268"/>
    </row>
    <row r="12" spans="1:11" ht="14.25" thickBot="1">
      <c r="A12" s="257"/>
      <c r="B12" s="217"/>
      <c r="C12" s="614"/>
      <c r="D12" s="615"/>
      <c r="E12" s="214"/>
      <c r="F12" s="266"/>
      <c r="G12" s="235"/>
    </row>
    <row r="13" spans="1:11" ht="14.25" thickBot="1">
      <c r="A13" s="257"/>
      <c r="B13" s="217"/>
      <c r="C13" s="614"/>
      <c r="D13" s="615"/>
      <c r="E13" s="214"/>
      <c r="F13" s="266"/>
      <c r="G13" s="235"/>
      <c r="J13" s="20"/>
      <c r="K13" s="222" t="s">
        <v>72</v>
      </c>
    </row>
    <row r="14" spans="1:11" ht="14.25" thickBot="1">
      <c r="A14" s="257"/>
      <c r="B14" s="217"/>
      <c r="C14" s="614"/>
      <c r="D14" s="615"/>
      <c r="E14" s="214"/>
      <c r="F14" s="266"/>
      <c r="G14" s="235"/>
      <c r="J14" s="24"/>
      <c r="K14" s="222" t="s">
        <v>73</v>
      </c>
    </row>
    <row r="15" spans="1:11" ht="14.25" thickBot="1">
      <c r="A15" s="257"/>
      <c r="B15" s="217"/>
      <c r="C15" s="614"/>
      <c r="D15" s="615"/>
      <c r="E15" s="214"/>
      <c r="F15" s="266"/>
      <c r="G15" s="235"/>
      <c r="J15" s="28"/>
      <c r="K15" s="222" t="s">
        <v>74</v>
      </c>
    </row>
    <row r="16" spans="1:11" ht="14.25" thickBot="1">
      <c r="A16" s="211"/>
      <c r="B16" s="217"/>
      <c r="C16" s="614"/>
      <c r="D16" s="615"/>
      <c r="E16" s="214"/>
      <c r="F16" s="266"/>
      <c r="G16" s="235"/>
    </row>
    <row r="17" spans="1:7" ht="14.25" thickBot="1">
      <c r="A17" s="257"/>
      <c r="B17" s="217"/>
      <c r="C17" s="614"/>
      <c r="D17" s="615"/>
      <c r="E17" s="214"/>
      <c r="F17" s="266"/>
      <c r="G17" s="235"/>
    </row>
    <row r="18" spans="1:7" ht="14.25" thickBot="1">
      <c r="A18" s="257"/>
      <c r="B18" s="217"/>
      <c r="C18" s="614"/>
      <c r="D18" s="615"/>
      <c r="E18" s="214"/>
      <c r="F18" s="266"/>
      <c r="G18" s="235"/>
    </row>
    <row r="19" spans="1:7" ht="14.25" thickBot="1">
      <c r="A19" s="257"/>
      <c r="B19" s="217"/>
      <c r="C19" s="614"/>
      <c r="D19" s="615"/>
      <c r="E19" s="214"/>
      <c r="F19" s="266"/>
      <c r="G19" s="235"/>
    </row>
    <row r="20" spans="1:7" ht="14.25" thickBot="1">
      <c r="A20" s="257"/>
      <c r="B20" s="217"/>
      <c r="C20" s="614"/>
      <c r="D20" s="615"/>
      <c r="E20" s="214"/>
      <c r="F20" s="266"/>
      <c r="G20" s="235"/>
    </row>
    <row r="21" spans="1:7" ht="14.25" thickBot="1">
      <c r="A21" s="211"/>
      <c r="B21" s="217"/>
      <c r="C21" s="614"/>
      <c r="D21" s="615"/>
      <c r="E21" s="214"/>
      <c r="F21" s="266"/>
      <c r="G21" s="235"/>
    </row>
    <row r="22" spans="1:7" ht="14.25" thickBot="1">
      <c r="A22" s="257"/>
      <c r="B22" s="259"/>
      <c r="C22" s="614"/>
      <c r="D22" s="615"/>
      <c r="E22" s="214"/>
      <c r="F22" s="266"/>
      <c r="G22" s="235"/>
    </row>
    <row r="23" spans="1:7" ht="14.25" thickBot="1">
      <c r="A23" s="211"/>
      <c r="B23" s="259"/>
      <c r="C23" s="614"/>
      <c r="D23" s="615"/>
      <c r="E23" s="214"/>
      <c r="F23" s="266"/>
      <c r="G23" s="235"/>
    </row>
    <row r="24" spans="1:7" ht="14.25" thickBot="1">
      <c r="A24" s="211"/>
      <c r="B24" s="259"/>
      <c r="C24" s="614"/>
      <c r="D24" s="615"/>
      <c r="E24" s="214"/>
      <c r="F24" s="266"/>
      <c r="G24" s="235"/>
    </row>
    <row r="25" spans="1:7" ht="14.25" thickBot="1">
      <c r="A25" s="211"/>
      <c r="B25" s="259"/>
      <c r="C25" s="614"/>
      <c r="D25" s="615"/>
      <c r="E25" s="214"/>
      <c r="F25" s="266"/>
      <c r="G25" s="235"/>
    </row>
    <row r="26" spans="1:7" ht="14.25" thickBot="1">
      <c r="A26" s="211"/>
      <c r="B26" s="259"/>
      <c r="C26" s="614"/>
      <c r="D26" s="615"/>
      <c r="E26" s="214"/>
      <c r="F26" s="266"/>
      <c r="G26" s="235"/>
    </row>
    <row r="27" spans="1:7" ht="14.25" thickBot="1">
      <c r="A27" s="211"/>
      <c r="B27" s="259"/>
      <c r="C27" s="614"/>
      <c r="D27" s="615"/>
      <c r="E27" s="214"/>
      <c r="F27" s="266"/>
      <c r="G27" s="235"/>
    </row>
    <row r="28" spans="1:7" ht="14.25" thickBot="1">
      <c r="A28" s="212"/>
      <c r="B28" s="284"/>
      <c r="C28" s="616"/>
      <c r="D28" s="617"/>
      <c r="E28" s="215"/>
      <c r="F28" s="244"/>
      <c r="G28" s="280"/>
    </row>
    <row r="29" spans="1:7" ht="15" thickTop="1" thickBot="1">
      <c r="A29" s="613" t="s">
        <v>470</v>
      </c>
      <c r="B29" s="613"/>
      <c r="C29" s="613"/>
      <c r="D29" s="613"/>
      <c r="E29" s="613"/>
      <c r="F29" s="613"/>
      <c r="G29" s="613"/>
    </row>
    <row r="30" spans="1:7" ht="14.25" thickTop="1">
      <c r="A30" s="566" t="s">
        <v>471</v>
      </c>
      <c r="B30" s="566"/>
      <c r="C30" s="566"/>
      <c r="D30" s="567" t="s">
        <v>472</v>
      </c>
      <c r="E30" s="567"/>
      <c r="F30" s="567"/>
      <c r="G30" s="567"/>
    </row>
    <row r="31" spans="1:7" s="69" customFormat="1" ht="14.25" thickBot="1">
      <c r="A31" s="497" t="s">
        <v>518</v>
      </c>
      <c r="B31" s="497"/>
    </row>
    <row r="32" spans="1:7" s="69" customFormat="1">
      <c r="A32" s="325" t="s">
        <v>516</v>
      </c>
      <c r="B32" s="334" t="s">
        <v>412</v>
      </c>
      <c r="C32" s="326" t="s">
        <v>519</v>
      </c>
      <c r="D32" s="326" t="s">
        <v>520</v>
      </c>
      <c r="E32" s="326" t="s">
        <v>522</v>
      </c>
      <c r="F32" s="326" t="s">
        <v>524</v>
      </c>
      <c r="G32" s="327" t="s">
        <v>525</v>
      </c>
    </row>
    <row r="33" spans="1:7" s="69" customFormat="1">
      <c r="A33" s="328"/>
      <c r="B33" s="335"/>
      <c r="C33" s="329"/>
      <c r="D33" s="329"/>
      <c r="E33" s="329"/>
      <c r="F33" s="329"/>
      <c r="G33" s="330"/>
    </row>
    <row r="34" spans="1:7" s="69" customFormat="1">
      <c r="A34" s="328"/>
      <c r="B34" s="335"/>
      <c r="C34" s="329"/>
      <c r="D34" s="329"/>
      <c r="E34" s="329"/>
      <c r="F34" s="329"/>
      <c r="G34" s="330"/>
    </row>
    <row r="35" spans="1:7" s="69" customFormat="1">
      <c r="A35" s="328"/>
      <c r="B35" s="335"/>
      <c r="C35" s="329"/>
      <c r="D35" s="329"/>
      <c r="E35" s="329"/>
      <c r="F35" s="329"/>
      <c r="G35" s="330"/>
    </row>
    <row r="36" spans="1:7" s="69" customFormat="1">
      <c r="A36" s="328"/>
      <c r="B36" s="335"/>
      <c r="C36" s="329"/>
      <c r="D36" s="329"/>
      <c r="E36" s="329"/>
      <c r="F36" s="329"/>
      <c r="G36" s="330"/>
    </row>
    <row r="37" spans="1:7" s="69" customFormat="1">
      <c r="A37" s="328"/>
      <c r="B37" s="335"/>
      <c r="C37" s="329"/>
      <c r="D37" s="329"/>
      <c r="E37" s="329"/>
      <c r="F37" s="329"/>
      <c r="G37" s="330"/>
    </row>
    <row r="38" spans="1:7" s="69" customFormat="1" ht="14.25" thickBot="1">
      <c r="A38" s="331"/>
      <c r="B38" s="336"/>
      <c r="C38" s="332"/>
      <c r="D38" s="332"/>
      <c r="E38" s="332"/>
      <c r="F38" s="332"/>
      <c r="G38" s="333"/>
    </row>
    <row r="39" spans="1:7" s="69" customFormat="1">
      <c r="A39" s="324"/>
      <c r="B39" s="323"/>
      <c r="C39" s="323"/>
      <c r="D39" s="323"/>
      <c r="E39" s="323"/>
      <c r="F39" s="323"/>
    </row>
    <row r="40" spans="1:7" s="69" customFormat="1" ht="14.25" thickBot="1">
      <c r="A40" s="497" t="s">
        <v>526</v>
      </c>
      <c r="B40" s="497"/>
      <c r="C40" s="497"/>
      <c r="D40" s="323"/>
      <c r="E40" s="323"/>
      <c r="F40" s="323"/>
    </row>
    <row r="41" spans="1:7" s="69" customFormat="1">
      <c r="A41" s="325" t="s">
        <v>66</v>
      </c>
      <c r="B41" s="326" t="s">
        <v>412</v>
      </c>
      <c r="C41" s="326" t="s">
        <v>529</v>
      </c>
      <c r="D41" s="326" t="s">
        <v>530</v>
      </c>
      <c r="E41" s="326" t="s">
        <v>531</v>
      </c>
      <c r="F41" s="327" t="s">
        <v>532</v>
      </c>
      <c r="G41" s="327" t="s">
        <v>525</v>
      </c>
    </row>
    <row r="42" spans="1:7" s="69" customFormat="1">
      <c r="A42" s="328"/>
      <c r="B42" s="329"/>
      <c r="C42" s="329"/>
      <c r="D42" s="329"/>
      <c r="E42" s="329"/>
      <c r="F42" s="330"/>
      <c r="G42" s="330"/>
    </row>
    <row r="43" spans="1:7" s="69" customFormat="1">
      <c r="A43" s="328"/>
      <c r="B43" s="329"/>
      <c r="C43" s="329"/>
      <c r="D43" s="329"/>
      <c r="E43" s="329"/>
      <c r="F43" s="330"/>
      <c r="G43" s="330"/>
    </row>
    <row r="44" spans="1:7" s="69" customFormat="1">
      <c r="A44" s="328"/>
      <c r="B44" s="329"/>
      <c r="C44" s="329"/>
      <c r="D44" s="329"/>
      <c r="E44" s="329"/>
      <c r="F44" s="330"/>
      <c r="G44" s="330"/>
    </row>
    <row r="45" spans="1:7" s="69" customFormat="1">
      <c r="A45" s="328"/>
      <c r="B45" s="329"/>
      <c r="C45" s="329"/>
      <c r="D45" s="329"/>
      <c r="E45" s="329"/>
      <c r="F45" s="330"/>
      <c r="G45" s="330"/>
    </row>
    <row r="46" spans="1:7" s="69" customFormat="1">
      <c r="A46" s="328"/>
      <c r="B46" s="329"/>
      <c r="C46" s="329"/>
      <c r="D46" s="329"/>
      <c r="E46" s="329"/>
      <c r="F46" s="330"/>
      <c r="G46" s="330"/>
    </row>
    <row r="47" spans="1:7" s="69" customFormat="1" ht="14.25" thickBot="1">
      <c r="A47" s="331"/>
      <c r="B47" s="332"/>
      <c r="C47" s="332"/>
      <c r="D47" s="332"/>
      <c r="E47" s="332"/>
      <c r="F47" s="333"/>
      <c r="G47" s="333"/>
    </row>
    <row r="48" spans="1:7" s="69" customFormat="1">
      <c r="A48" s="121"/>
      <c r="B48" s="121"/>
      <c r="C48" s="121"/>
      <c r="D48" s="122"/>
      <c r="E48" s="122"/>
      <c r="F48" s="122"/>
      <c r="G48" s="122"/>
    </row>
    <row r="49" spans="1:10" s="69" customFormat="1">
      <c r="A49" s="344" t="s">
        <v>535</v>
      </c>
      <c r="B49" s="121"/>
      <c r="C49" s="121"/>
      <c r="D49" s="122"/>
      <c r="E49" s="122"/>
      <c r="F49" s="122"/>
      <c r="G49" s="122"/>
    </row>
    <row r="50" spans="1:10" s="69" customFormat="1">
      <c r="A50" s="345" t="s">
        <v>536</v>
      </c>
      <c r="B50" s="345" t="s">
        <v>537</v>
      </c>
      <c r="C50" s="345" t="s">
        <v>542</v>
      </c>
      <c r="D50" s="345" t="s">
        <v>543</v>
      </c>
      <c r="E50" s="345" t="s">
        <v>538</v>
      </c>
      <c r="F50" s="345" t="s">
        <v>540</v>
      </c>
      <c r="G50" s="345" t="s">
        <v>541</v>
      </c>
      <c r="H50" s="12"/>
    </row>
    <row r="51" spans="1:10" s="69" customFormat="1">
      <c r="A51" s="346"/>
      <c r="B51" s="346"/>
      <c r="C51" s="346"/>
      <c r="D51" s="346"/>
      <c r="E51" s="347"/>
      <c r="F51" s="347"/>
      <c r="G51" s="347"/>
      <c r="H51" s="122"/>
    </row>
    <row r="52" spans="1:10" s="69" customFormat="1">
      <c r="A52" s="348"/>
      <c r="B52" s="348"/>
      <c r="C52" s="348"/>
      <c r="D52" s="348"/>
      <c r="E52" s="348"/>
      <c r="F52" s="348"/>
      <c r="G52" s="348"/>
      <c r="H52" s="12"/>
    </row>
    <row r="53" spans="1:10" s="69" customFormat="1">
      <c r="A53" s="346"/>
      <c r="B53" s="346"/>
      <c r="C53" s="346"/>
      <c r="D53" s="346"/>
      <c r="E53" s="347"/>
      <c r="F53" s="347"/>
      <c r="G53" s="347"/>
      <c r="H53" s="122"/>
    </row>
    <row r="54" spans="1:10" s="69" customFormat="1">
      <c r="A54" s="348"/>
      <c r="B54" s="348"/>
      <c r="C54" s="348"/>
      <c r="D54" s="348"/>
      <c r="E54" s="348"/>
      <c r="F54" s="348"/>
      <c r="G54" s="348"/>
      <c r="H54" s="12"/>
    </row>
    <row r="55" spans="1:10" s="69" customFormat="1">
      <c r="A55" s="346"/>
      <c r="B55" s="346"/>
      <c r="C55" s="346"/>
      <c r="D55" s="346"/>
      <c r="E55" s="347"/>
      <c r="F55" s="347"/>
      <c r="G55" s="347"/>
      <c r="H55" s="122"/>
    </row>
    <row r="56" spans="1:10" s="69" customFormat="1">
      <c r="A56" s="348"/>
      <c r="B56" s="348"/>
      <c r="C56" s="348"/>
      <c r="D56" s="348"/>
      <c r="E56" s="348"/>
      <c r="F56" s="348"/>
      <c r="G56" s="348"/>
      <c r="H56" s="12"/>
    </row>
    <row r="57" spans="1:10" s="69" customFormat="1">
      <c r="A57" s="346"/>
      <c r="B57" s="346"/>
      <c r="C57" s="346"/>
      <c r="D57" s="346"/>
      <c r="E57" s="347"/>
      <c r="F57" s="347"/>
      <c r="G57" s="347"/>
      <c r="H57" s="122"/>
    </row>
    <row r="58" spans="1:10" s="69" customFormat="1">
      <c r="A58" s="348"/>
      <c r="B58" s="348"/>
      <c r="C58" s="348"/>
      <c r="D58" s="348"/>
      <c r="E58" s="348"/>
      <c r="F58" s="348"/>
      <c r="G58" s="348"/>
      <c r="H58" s="12"/>
    </row>
    <row r="59" spans="1:10" s="69" customFormat="1">
      <c r="A59" s="346"/>
      <c r="B59" s="346"/>
      <c r="C59" s="346"/>
      <c r="D59" s="346"/>
      <c r="E59" s="347"/>
      <c r="F59" s="347"/>
      <c r="G59" s="347"/>
      <c r="H59" s="122"/>
    </row>
    <row r="60" spans="1:10" s="69" customFormat="1">
      <c r="A60" s="348"/>
      <c r="B60" s="348"/>
      <c r="C60" s="348"/>
      <c r="D60" s="348"/>
      <c r="E60" s="348"/>
      <c r="F60" s="348"/>
      <c r="G60" s="348"/>
      <c r="H60" s="12"/>
    </row>
    <row r="61" spans="1:10" s="69" customFormat="1">
      <c r="A61" s="346"/>
      <c r="B61" s="346"/>
      <c r="C61" s="346"/>
      <c r="D61" s="346"/>
      <c r="E61" s="347"/>
      <c r="F61" s="347"/>
      <c r="G61" s="347"/>
      <c r="H61" s="122"/>
    </row>
    <row r="62" spans="1:10" ht="14.25">
      <c r="A62" s="237"/>
      <c r="B62" s="237"/>
      <c r="C62" s="237"/>
      <c r="D62" s="237"/>
      <c r="E62" s="237"/>
      <c r="F62" s="237"/>
      <c r="G62" s="237"/>
    </row>
    <row r="63" spans="1:10" ht="14.25" thickBot="1">
      <c r="A63" s="238"/>
    </row>
    <row r="64" spans="1:10" ht="15" thickTop="1" thickBot="1">
      <c r="A64" s="264" t="s">
        <v>20</v>
      </c>
      <c r="B64" s="246" t="s">
        <v>134</v>
      </c>
      <c r="C64" s="568"/>
      <c r="D64" s="569"/>
      <c r="E64" s="568"/>
      <c r="F64" s="569"/>
      <c r="G64" s="568"/>
      <c r="H64" s="569"/>
      <c r="I64" s="568"/>
      <c r="J64" s="575"/>
    </row>
    <row r="65" spans="1:10" ht="14.25" thickBot="1">
      <c r="A65" s="265" t="s">
        <v>21</v>
      </c>
      <c r="B65" s="247" t="s">
        <v>270</v>
      </c>
      <c r="C65" s="576"/>
      <c r="D65" s="577"/>
      <c r="E65" s="576"/>
      <c r="F65" s="577"/>
      <c r="G65" s="576"/>
      <c r="H65" s="577"/>
      <c r="I65" s="576"/>
      <c r="J65" s="578"/>
    </row>
    <row r="66" spans="1:10" ht="27" thickBot="1">
      <c r="A66" s="265" t="s">
        <v>22</v>
      </c>
      <c r="B66" s="247" t="s">
        <v>473</v>
      </c>
      <c r="C66" s="266"/>
      <c r="D66" s="266"/>
      <c r="E66" s="266"/>
      <c r="F66" s="266"/>
      <c r="G66" s="229"/>
      <c r="H66" s="229"/>
      <c r="I66" s="229"/>
      <c r="J66" s="230"/>
    </row>
    <row r="67" spans="1:10" ht="27" thickBot="1">
      <c r="A67" s="265" t="s">
        <v>23</v>
      </c>
      <c r="B67" s="247" t="s">
        <v>474</v>
      </c>
      <c r="C67" s="576"/>
      <c r="D67" s="577"/>
      <c r="E67" s="576"/>
      <c r="F67" s="577"/>
      <c r="G67" s="576"/>
      <c r="H67" s="577"/>
      <c r="I67" s="576"/>
      <c r="J67" s="578"/>
    </row>
    <row r="68" spans="1:10" ht="14.25" thickBot="1">
      <c r="A68" s="265" t="s">
        <v>24</v>
      </c>
      <c r="B68" s="247" t="s">
        <v>272</v>
      </c>
      <c r="C68" s="576"/>
      <c r="D68" s="577"/>
      <c r="E68" s="576"/>
      <c r="F68" s="577"/>
      <c r="G68" s="576"/>
      <c r="H68" s="577"/>
      <c r="I68" s="576"/>
      <c r="J68" s="578"/>
    </row>
    <row r="69" spans="1:10" ht="14.25" thickBot="1">
      <c r="A69" s="250"/>
      <c r="B69" s="248" t="s">
        <v>28</v>
      </c>
      <c r="C69" s="579"/>
      <c r="D69" s="580"/>
      <c r="E69" s="579"/>
      <c r="F69" s="580"/>
      <c r="G69" s="579"/>
      <c r="H69" s="580"/>
      <c r="I69" s="579"/>
      <c r="J69" s="581"/>
    </row>
    <row r="70" spans="1:10" ht="15" thickTop="1" thickBot="1">
      <c r="A70" s="265" t="s">
        <v>273</v>
      </c>
      <c r="B70" s="247" t="s">
        <v>178</v>
      </c>
      <c r="C70" s="641" t="s">
        <v>392</v>
      </c>
      <c r="D70" s="642"/>
      <c r="E70" s="568"/>
      <c r="F70" s="569"/>
      <c r="G70" s="568"/>
      <c r="H70" s="569"/>
      <c r="I70" s="568"/>
      <c r="J70" s="575"/>
    </row>
    <row r="71" spans="1:10" ht="14.25" thickBot="1">
      <c r="A71" s="265" t="s">
        <v>274</v>
      </c>
      <c r="B71" s="247" t="s">
        <v>270</v>
      </c>
      <c r="C71" s="576"/>
      <c r="D71" s="577"/>
      <c r="E71" s="576"/>
      <c r="F71" s="577"/>
      <c r="G71" s="576"/>
      <c r="H71" s="577"/>
      <c r="I71" s="576"/>
      <c r="J71" s="578"/>
    </row>
    <row r="72" spans="1:10" ht="14.25" thickBot="1">
      <c r="A72" s="265" t="s">
        <v>275</v>
      </c>
      <c r="B72" s="247" t="s">
        <v>440</v>
      </c>
      <c r="C72" s="576"/>
      <c r="D72" s="577"/>
      <c r="E72" s="576"/>
      <c r="F72" s="577"/>
      <c r="G72" s="576"/>
      <c r="H72" s="577"/>
      <c r="I72" s="576"/>
      <c r="J72" s="578"/>
    </row>
    <row r="73" spans="1:10" ht="14.25" thickBot="1">
      <c r="A73" s="265" t="s">
        <v>277</v>
      </c>
      <c r="B73" s="247" t="s">
        <v>441</v>
      </c>
      <c r="C73" s="576"/>
      <c r="D73" s="577"/>
      <c r="E73" s="576"/>
      <c r="F73" s="577"/>
      <c r="G73" s="576"/>
      <c r="H73" s="577"/>
      <c r="I73" s="576"/>
      <c r="J73" s="578"/>
    </row>
    <row r="74" spans="1:10">
      <c r="A74" s="265" t="s">
        <v>23</v>
      </c>
      <c r="B74" s="251" t="s">
        <v>401</v>
      </c>
      <c r="C74" s="607"/>
      <c r="D74" s="608"/>
      <c r="E74" s="607"/>
      <c r="F74" s="608"/>
      <c r="G74" s="607"/>
      <c r="H74" s="608"/>
      <c r="I74" s="607"/>
      <c r="J74" s="611"/>
    </row>
    <row r="75" spans="1:10" ht="14.25" thickBot="1">
      <c r="A75" s="265" t="s">
        <v>24</v>
      </c>
      <c r="B75" s="247" t="s">
        <v>442</v>
      </c>
      <c r="C75" s="609"/>
      <c r="D75" s="610"/>
      <c r="E75" s="609"/>
      <c r="F75" s="610"/>
      <c r="G75" s="609"/>
      <c r="H75" s="610"/>
      <c r="I75" s="609"/>
      <c r="J75" s="612"/>
    </row>
    <row r="76" spans="1:10">
      <c r="A76" s="249"/>
      <c r="B76" s="251" t="s">
        <v>403</v>
      </c>
      <c r="C76" s="607"/>
      <c r="D76" s="608"/>
      <c r="E76" s="607"/>
      <c r="F76" s="608"/>
      <c r="G76" s="607"/>
      <c r="H76" s="608"/>
      <c r="I76" s="607"/>
      <c r="J76" s="611"/>
    </row>
    <row r="77" spans="1:10" ht="14.25" thickBot="1">
      <c r="A77" s="249"/>
      <c r="B77" s="247" t="s">
        <v>442</v>
      </c>
      <c r="C77" s="609"/>
      <c r="D77" s="610"/>
      <c r="E77" s="609"/>
      <c r="F77" s="610"/>
      <c r="G77" s="609"/>
      <c r="H77" s="610"/>
      <c r="I77" s="609"/>
      <c r="J77" s="612"/>
    </row>
    <row r="78" spans="1:10" ht="14.25" thickBot="1">
      <c r="A78" s="249"/>
      <c r="B78" s="247" t="s">
        <v>279</v>
      </c>
      <c r="C78" s="576"/>
      <c r="D78" s="577"/>
      <c r="E78" s="576"/>
      <c r="F78" s="577"/>
      <c r="G78" s="576"/>
      <c r="H78" s="577"/>
      <c r="I78" s="576"/>
      <c r="J78" s="578"/>
    </row>
    <row r="79" spans="1:10" ht="14.25" thickBot="1">
      <c r="A79" s="250"/>
      <c r="B79" s="248" t="s">
        <v>28</v>
      </c>
      <c r="C79" s="579"/>
      <c r="D79" s="580"/>
      <c r="E79" s="579"/>
      <c r="F79" s="580"/>
      <c r="G79" s="579"/>
      <c r="H79" s="580"/>
      <c r="I79" s="579"/>
      <c r="J79" s="581"/>
    </row>
    <row r="80" spans="1:10" ht="15" thickTop="1" thickBot="1">
      <c r="A80" s="602" t="s">
        <v>436</v>
      </c>
      <c r="B80" s="247" t="s">
        <v>281</v>
      </c>
      <c r="C80" s="568"/>
      <c r="D80" s="569"/>
      <c r="E80" s="568"/>
      <c r="F80" s="569"/>
      <c r="G80" s="568"/>
      <c r="H80" s="569"/>
      <c r="I80" s="568"/>
      <c r="J80" s="575"/>
    </row>
    <row r="81" spans="1:10" ht="14.25" thickBot="1">
      <c r="A81" s="603"/>
      <c r="B81" s="247" t="s">
        <v>270</v>
      </c>
      <c r="C81" s="576"/>
      <c r="D81" s="577"/>
      <c r="E81" s="576"/>
      <c r="F81" s="577"/>
      <c r="G81" s="576"/>
      <c r="H81" s="577"/>
      <c r="I81" s="576"/>
      <c r="J81" s="578"/>
    </row>
    <row r="82" spans="1:10" ht="27.75" thickBot="1">
      <c r="A82" s="603"/>
      <c r="B82" s="247" t="s">
        <v>475</v>
      </c>
      <c r="C82" s="266"/>
      <c r="D82" s="266"/>
      <c r="E82" s="266"/>
      <c r="F82" s="266"/>
      <c r="G82" s="266"/>
      <c r="H82" s="266"/>
      <c r="I82" s="266"/>
      <c r="J82" s="267"/>
    </row>
    <row r="83" spans="1:10" ht="27.75" thickBot="1">
      <c r="A83" s="603"/>
      <c r="B83" s="247" t="s">
        <v>476</v>
      </c>
      <c r="C83" s="576"/>
      <c r="D83" s="577"/>
      <c r="E83" s="576"/>
      <c r="F83" s="577"/>
      <c r="G83" s="576"/>
      <c r="H83" s="577"/>
      <c r="I83" s="576"/>
      <c r="J83" s="578"/>
    </row>
    <row r="84" spans="1:10" ht="27" thickBot="1">
      <c r="A84" s="603"/>
      <c r="B84" s="247" t="s">
        <v>477</v>
      </c>
      <c r="C84" s="576"/>
      <c r="D84" s="577"/>
      <c r="E84" s="576"/>
      <c r="F84" s="577"/>
      <c r="G84" s="576"/>
      <c r="H84" s="577"/>
      <c r="I84" s="576"/>
      <c r="J84" s="578"/>
    </row>
    <row r="85" spans="1:10" ht="14.25" thickBot="1">
      <c r="A85" s="604"/>
      <c r="B85" s="248" t="s">
        <v>28</v>
      </c>
      <c r="C85" s="579"/>
      <c r="D85" s="580"/>
      <c r="E85" s="579"/>
      <c r="F85" s="580"/>
      <c r="G85" s="579"/>
      <c r="H85" s="580"/>
      <c r="I85" s="579"/>
      <c r="J85" s="581"/>
    </row>
    <row r="86" spans="1:10" ht="21.75" thickTop="1" thickBot="1">
      <c r="A86" s="584" t="s">
        <v>160</v>
      </c>
      <c r="B86" s="584"/>
      <c r="C86" s="584"/>
      <c r="D86" s="584"/>
      <c r="E86" s="584"/>
      <c r="F86" s="584"/>
      <c r="G86" s="584"/>
      <c r="H86" s="584"/>
      <c r="I86" s="584"/>
      <c r="J86" s="584"/>
    </row>
    <row r="87" spans="1:10" ht="15" thickTop="1" thickBot="1">
      <c r="A87" s="643"/>
      <c r="B87" s="643"/>
      <c r="C87" s="643"/>
      <c r="D87" s="643"/>
      <c r="E87" s="643"/>
      <c r="F87" s="643"/>
      <c r="G87" s="643"/>
      <c r="H87" s="643"/>
      <c r="I87" s="643"/>
      <c r="J87" s="643"/>
    </row>
    <row r="88" spans="1:10" ht="14.25" thickBot="1">
      <c r="A88" s="626" t="s">
        <v>211</v>
      </c>
      <c r="B88" s="626"/>
      <c r="C88" s="626"/>
      <c r="D88" s="626"/>
      <c r="E88" s="626"/>
      <c r="F88" s="626"/>
      <c r="G88" s="626"/>
      <c r="H88" s="626"/>
      <c r="I88" s="626"/>
      <c r="J88" s="626"/>
    </row>
    <row r="89" spans="1:10" ht="14.25" thickTop="1">
      <c r="A89" s="566" t="s">
        <v>478</v>
      </c>
      <c r="B89" s="566"/>
      <c r="C89" s="566"/>
      <c r="D89" s="566"/>
      <c r="E89" s="566"/>
      <c r="F89" s="566"/>
      <c r="G89" s="566"/>
      <c r="H89" s="566"/>
      <c r="I89" s="566"/>
      <c r="J89" s="566"/>
    </row>
    <row r="90" spans="1:10">
      <c r="A90" s="227"/>
    </row>
    <row r="91" spans="1:10">
      <c r="A91" s="227" t="s">
        <v>479</v>
      </c>
    </row>
  </sheetData>
  <mergeCells count="105">
    <mergeCell ref="C13:D13"/>
    <mergeCell ref="C14:D14"/>
    <mergeCell ref="C15:D15"/>
    <mergeCell ref="C16:D16"/>
    <mergeCell ref="C17:D17"/>
    <mergeCell ref="C18:D18"/>
    <mergeCell ref="C11:D11"/>
    <mergeCell ref="C12:D12"/>
    <mergeCell ref="B6:G6"/>
    <mergeCell ref="C25:D25"/>
    <mergeCell ref="C26:D26"/>
    <mergeCell ref="C27:D27"/>
    <mergeCell ref="C28:D28"/>
    <mergeCell ref="A29:G29"/>
    <mergeCell ref="A30:C30"/>
    <mergeCell ref="D30:G30"/>
    <mergeCell ref="C19:D19"/>
    <mergeCell ref="C20:D20"/>
    <mergeCell ref="C21:D21"/>
    <mergeCell ref="C22:D22"/>
    <mergeCell ref="C23:D23"/>
    <mergeCell ref="C24:D24"/>
    <mergeCell ref="C67:D67"/>
    <mergeCell ref="E67:F67"/>
    <mergeCell ref="G67:H67"/>
    <mergeCell ref="I67:J67"/>
    <mergeCell ref="C68:D68"/>
    <mergeCell ref="E68:F68"/>
    <mergeCell ref="G68:H68"/>
    <mergeCell ref="I68:J68"/>
    <mergeCell ref="C64:D64"/>
    <mergeCell ref="E64:F64"/>
    <mergeCell ref="G64:H64"/>
    <mergeCell ref="I64:J64"/>
    <mergeCell ref="C65:D65"/>
    <mergeCell ref="E65:F65"/>
    <mergeCell ref="G65:H65"/>
    <mergeCell ref="I65:J65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76:D77"/>
    <mergeCell ref="E76:F77"/>
    <mergeCell ref="G76:H77"/>
    <mergeCell ref="I76:J77"/>
    <mergeCell ref="C78:D78"/>
    <mergeCell ref="E78:F78"/>
    <mergeCell ref="G78:H78"/>
    <mergeCell ref="I78:J78"/>
    <mergeCell ref="C73:D73"/>
    <mergeCell ref="E73:F73"/>
    <mergeCell ref="G73:H73"/>
    <mergeCell ref="I73:J73"/>
    <mergeCell ref="C74:D75"/>
    <mergeCell ref="E74:F75"/>
    <mergeCell ref="G74:H75"/>
    <mergeCell ref="I74:J75"/>
    <mergeCell ref="I83:J83"/>
    <mergeCell ref="C79:D79"/>
    <mergeCell ref="E79:F79"/>
    <mergeCell ref="G79:H79"/>
    <mergeCell ref="I79:J79"/>
    <mergeCell ref="A80:A85"/>
    <mergeCell ref="C80:D80"/>
    <mergeCell ref="E80:F80"/>
    <mergeCell ref="G80:H80"/>
    <mergeCell ref="I80:J80"/>
    <mergeCell ref="C81:D81"/>
    <mergeCell ref="A31:B31"/>
    <mergeCell ref="A40:C40"/>
    <mergeCell ref="A86:J86"/>
    <mergeCell ref="A87:J87"/>
    <mergeCell ref="A88:J88"/>
    <mergeCell ref="A89:J89"/>
    <mergeCell ref="A1:G1"/>
    <mergeCell ref="A2:G2"/>
    <mergeCell ref="A3:G3"/>
    <mergeCell ref="B7:D7"/>
    <mergeCell ref="C84:D84"/>
    <mergeCell ref="E84:F84"/>
    <mergeCell ref="G84:H84"/>
    <mergeCell ref="I84:J84"/>
    <mergeCell ref="C85:D85"/>
    <mergeCell ref="E85:F85"/>
    <mergeCell ref="G85:H85"/>
    <mergeCell ref="I85:J85"/>
    <mergeCell ref="E81:F81"/>
    <mergeCell ref="G81:H81"/>
    <mergeCell ref="I81:J81"/>
    <mergeCell ref="C83:D83"/>
    <mergeCell ref="E83:F83"/>
    <mergeCell ref="G83:H83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27" sqref="A27:XFD57"/>
    </sheetView>
  </sheetViews>
  <sheetFormatPr defaultRowHeight="13.5"/>
  <cols>
    <col min="1" max="1" width="16.375" bestFit="1" customWidth="1"/>
    <col min="2" max="5" width="18.25" customWidth="1"/>
  </cols>
  <sheetData>
    <row r="1" spans="1:8" ht="18.75">
      <c r="A1" s="654" t="s">
        <v>483</v>
      </c>
      <c r="B1" s="654"/>
      <c r="C1" s="654"/>
      <c r="D1" s="654"/>
      <c r="E1" s="654"/>
    </row>
    <row r="2" spans="1:8" ht="20.25">
      <c r="A2" s="571" t="s">
        <v>484</v>
      </c>
      <c r="B2" s="571"/>
      <c r="C2" s="571"/>
      <c r="D2" s="571"/>
      <c r="E2" s="571"/>
    </row>
    <row r="3" spans="1:8" ht="15">
      <c r="A3" s="624" t="s">
        <v>485</v>
      </c>
      <c r="B3" s="624"/>
      <c r="C3" s="624"/>
      <c r="D3" s="624"/>
      <c r="E3" s="624"/>
    </row>
    <row r="4" spans="1:8">
      <c r="A4" s="274" t="s">
        <v>254</v>
      </c>
      <c r="B4" s="132"/>
      <c r="C4" s="274" t="s">
        <v>255</v>
      </c>
      <c r="D4" s="132"/>
      <c r="E4" s="274" t="s">
        <v>256</v>
      </c>
      <c r="F4" s="132"/>
    </row>
    <row r="5" spans="1:8">
      <c r="A5" s="274" t="s">
        <v>257</v>
      </c>
      <c r="B5" s="132"/>
      <c r="C5" s="274" t="s">
        <v>258</v>
      </c>
      <c r="D5" s="132"/>
      <c r="E5" s="274" t="s">
        <v>259</v>
      </c>
      <c r="F5" s="132"/>
    </row>
    <row r="6" spans="1:8">
      <c r="A6" s="274" t="s">
        <v>169</v>
      </c>
      <c r="B6" s="655"/>
      <c r="C6" s="655"/>
      <c r="D6" s="655"/>
      <c r="E6" s="274" t="s">
        <v>486</v>
      </c>
      <c r="F6" s="288"/>
    </row>
    <row r="7" spans="1:8" ht="15.75" customHeight="1">
      <c r="A7" s="207" t="s">
        <v>508</v>
      </c>
      <c r="B7" s="645"/>
      <c r="C7" s="645"/>
      <c r="D7" s="207"/>
      <c r="E7" s="274"/>
      <c r="F7" s="224"/>
    </row>
    <row r="8" spans="1:8" ht="14.25" thickBot="1">
      <c r="A8" s="199"/>
    </row>
    <row r="9" spans="1:8" ht="14.25" thickBot="1">
      <c r="A9" s="151" t="s">
        <v>462</v>
      </c>
      <c r="B9" s="656" t="s">
        <v>482</v>
      </c>
      <c r="C9" s="648"/>
      <c r="D9" s="272" t="s">
        <v>495</v>
      </c>
      <c r="E9" s="272" t="s">
        <v>76</v>
      </c>
    </row>
    <row r="10" spans="1:8" ht="14.25" thickBot="1">
      <c r="A10" s="211"/>
      <c r="B10" s="647"/>
      <c r="C10" s="648"/>
      <c r="D10" s="214"/>
      <c r="E10" s="285"/>
    </row>
    <row r="11" spans="1:8" ht="14.25" thickBot="1">
      <c r="A11" s="211"/>
      <c r="B11" s="647"/>
      <c r="C11" s="648"/>
      <c r="D11" s="214"/>
      <c r="E11" s="285"/>
      <c r="G11" s="20"/>
      <c r="H11" s="222" t="s">
        <v>72</v>
      </c>
    </row>
    <row r="12" spans="1:8" ht="14.25" thickBot="1">
      <c r="A12" s="211"/>
      <c r="B12" s="647"/>
      <c r="C12" s="648"/>
      <c r="D12" s="214"/>
      <c r="E12" s="285"/>
      <c r="G12" s="24"/>
      <c r="H12" s="222" t="s">
        <v>73</v>
      </c>
    </row>
    <row r="13" spans="1:8" ht="14.25" thickBot="1">
      <c r="A13" s="282"/>
      <c r="B13" s="647"/>
      <c r="C13" s="648"/>
      <c r="D13" s="214"/>
      <c r="E13" s="286"/>
      <c r="G13" s="28"/>
      <c r="H13" s="222" t="s">
        <v>74</v>
      </c>
    </row>
    <row r="14" spans="1:8" ht="14.25" thickBot="1">
      <c r="A14" s="282"/>
      <c r="B14" s="647"/>
      <c r="C14" s="648"/>
      <c r="D14" s="214"/>
      <c r="E14" s="286"/>
    </row>
    <row r="15" spans="1:8" ht="14.25" thickBot="1">
      <c r="A15" s="282"/>
      <c r="B15" s="647"/>
      <c r="C15" s="648"/>
      <c r="D15" s="214"/>
      <c r="E15" s="286"/>
    </row>
    <row r="16" spans="1:8" ht="14.25" thickBot="1">
      <c r="A16" s="282"/>
      <c r="B16" s="647"/>
      <c r="C16" s="648"/>
      <c r="D16" s="214"/>
      <c r="E16" s="286"/>
    </row>
    <row r="17" spans="1:7" ht="14.25" thickBot="1">
      <c r="A17" s="282"/>
      <c r="B17" s="647"/>
      <c r="C17" s="648"/>
      <c r="D17" s="214"/>
      <c r="E17" s="286"/>
    </row>
    <row r="18" spans="1:7" ht="14.25" thickBot="1">
      <c r="A18" s="282"/>
      <c r="B18" s="647"/>
      <c r="C18" s="648"/>
      <c r="D18" s="214"/>
      <c r="E18" s="286"/>
    </row>
    <row r="19" spans="1:7" ht="14.25" thickBot="1">
      <c r="A19" s="282"/>
      <c r="B19" s="647"/>
      <c r="C19" s="648"/>
      <c r="D19" s="214"/>
      <c r="E19" s="286"/>
    </row>
    <row r="20" spans="1:7" ht="14.25" thickBot="1">
      <c r="A20" s="282"/>
      <c r="B20" s="647"/>
      <c r="C20" s="648"/>
      <c r="D20" s="214"/>
      <c r="E20" s="286"/>
    </row>
    <row r="21" spans="1:7" ht="14.25" thickBot="1">
      <c r="A21" s="282"/>
      <c r="B21" s="647"/>
      <c r="C21" s="648"/>
      <c r="D21" s="214"/>
      <c r="E21" s="286"/>
    </row>
    <row r="22" spans="1:7" ht="14.25" thickBot="1">
      <c r="A22" s="282"/>
      <c r="B22" s="647"/>
      <c r="C22" s="648"/>
      <c r="D22" s="214"/>
      <c r="E22" s="286"/>
    </row>
    <row r="23" spans="1:7" ht="14.25" thickBot="1">
      <c r="A23" s="283"/>
      <c r="B23" s="649"/>
      <c r="C23" s="650"/>
      <c r="D23" s="215"/>
      <c r="E23" s="287"/>
    </row>
    <row r="24" spans="1:7" ht="15" thickTop="1" thickBot="1">
      <c r="A24" s="613" t="s">
        <v>487</v>
      </c>
      <c r="B24" s="613"/>
      <c r="C24" s="613"/>
      <c r="D24" s="613"/>
      <c r="E24" s="613"/>
    </row>
    <row r="25" spans="1:7" ht="14.25" thickTop="1">
      <c r="A25" s="627" t="s">
        <v>488</v>
      </c>
      <c r="B25" s="627"/>
      <c r="C25" s="628" t="s">
        <v>489</v>
      </c>
      <c r="D25" s="628"/>
      <c r="E25" s="628"/>
    </row>
    <row r="26" spans="1:7" s="222" customFormat="1">
      <c r="A26" s="353"/>
      <c r="B26" s="353"/>
      <c r="C26" s="354"/>
      <c r="D26" s="354"/>
      <c r="E26" s="354"/>
    </row>
    <row r="27" spans="1:7" s="69" customFormat="1" ht="14.25" thickBot="1">
      <c r="A27" s="497" t="s">
        <v>518</v>
      </c>
      <c r="B27" s="497"/>
    </row>
    <row r="28" spans="1:7" s="69" customFormat="1">
      <c r="A28" s="325" t="s">
        <v>516</v>
      </c>
      <c r="B28" s="334" t="s">
        <v>412</v>
      </c>
      <c r="C28" s="326" t="s">
        <v>519</v>
      </c>
      <c r="D28" s="326" t="s">
        <v>520</v>
      </c>
      <c r="E28" s="326" t="s">
        <v>522</v>
      </c>
      <c r="F28" s="326" t="s">
        <v>524</v>
      </c>
      <c r="G28" s="327" t="s">
        <v>525</v>
      </c>
    </row>
    <row r="29" spans="1:7" s="69" customFormat="1">
      <c r="A29" s="328"/>
      <c r="B29" s="335"/>
      <c r="C29" s="329"/>
      <c r="D29" s="329"/>
      <c r="E29" s="329"/>
      <c r="F29" s="329"/>
      <c r="G29" s="330"/>
    </row>
    <row r="30" spans="1:7" s="69" customFormat="1">
      <c r="A30" s="328"/>
      <c r="B30" s="335"/>
      <c r="C30" s="329"/>
      <c r="D30" s="329"/>
      <c r="E30" s="329"/>
      <c r="F30" s="329"/>
      <c r="G30" s="330"/>
    </row>
    <row r="31" spans="1:7" s="69" customFormat="1">
      <c r="A31" s="328"/>
      <c r="B31" s="335"/>
      <c r="C31" s="329"/>
      <c r="D31" s="329"/>
      <c r="E31" s="329"/>
      <c r="F31" s="329"/>
      <c r="G31" s="330"/>
    </row>
    <row r="32" spans="1:7" s="69" customFormat="1">
      <c r="A32" s="328"/>
      <c r="B32" s="335"/>
      <c r="C32" s="329"/>
      <c r="D32" s="329"/>
      <c r="E32" s="329"/>
      <c r="F32" s="329"/>
      <c r="G32" s="330"/>
    </row>
    <row r="33" spans="1:8" s="69" customFormat="1">
      <c r="A33" s="328"/>
      <c r="B33" s="335"/>
      <c r="C33" s="329"/>
      <c r="D33" s="329"/>
      <c r="E33" s="329"/>
      <c r="F33" s="329"/>
      <c r="G33" s="330"/>
    </row>
    <row r="34" spans="1:8" s="69" customFormat="1" ht="14.25" thickBot="1">
      <c r="A34" s="331"/>
      <c r="B34" s="336"/>
      <c r="C34" s="332"/>
      <c r="D34" s="332"/>
      <c r="E34" s="332"/>
      <c r="F34" s="332"/>
      <c r="G34" s="333"/>
    </row>
    <row r="35" spans="1:8" s="69" customFormat="1">
      <c r="A35" s="324"/>
      <c r="B35" s="323"/>
      <c r="C35" s="323"/>
      <c r="D35" s="323"/>
      <c r="E35" s="323"/>
      <c r="F35" s="323"/>
    </row>
    <row r="36" spans="1:8" s="69" customFormat="1" ht="14.25" thickBot="1">
      <c r="A36" s="497" t="s">
        <v>526</v>
      </c>
      <c r="B36" s="497"/>
      <c r="C36" s="497"/>
      <c r="D36" s="323"/>
      <c r="E36" s="323"/>
      <c r="F36" s="323"/>
    </row>
    <row r="37" spans="1:8" s="69" customFormat="1">
      <c r="A37" s="325" t="s">
        <v>66</v>
      </c>
      <c r="B37" s="326" t="s">
        <v>412</v>
      </c>
      <c r="C37" s="326" t="s">
        <v>529</v>
      </c>
      <c r="D37" s="326" t="s">
        <v>530</v>
      </c>
      <c r="E37" s="326" t="s">
        <v>531</v>
      </c>
      <c r="F37" s="327" t="s">
        <v>532</v>
      </c>
      <c r="G37" s="327" t="s">
        <v>525</v>
      </c>
    </row>
    <row r="38" spans="1:8" s="69" customFormat="1">
      <c r="A38" s="328"/>
      <c r="B38" s="329"/>
      <c r="C38" s="329"/>
      <c r="D38" s="329"/>
      <c r="E38" s="329"/>
      <c r="F38" s="330"/>
      <c r="G38" s="330"/>
    </row>
    <row r="39" spans="1:8" s="69" customFormat="1">
      <c r="A39" s="328"/>
      <c r="B39" s="329"/>
      <c r="C39" s="329"/>
      <c r="D39" s="329"/>
      <c r="E39" s="329"/>
      <c r="F39" s="330"/>
      <c r="G39" s="330"/>
    </row>
    <row r="40" spans="1:8" s="69" customFormat="1">
      <c r="A40" s="328"/>
      <c r="B40" s="329"/>
      <c r="C40" s="329"/>
      <c r="D40" s="329"/>
      <c r="E40" s="329"/>
      <c r="F40" s="330"/>
      <c r="G40" s="330"/>
    </row>
    <row r="41" spans="1:8" s="69" customFormat="1">
      <c r="A41" s="328"/>
      <c r="B41" s="329"/>
      <c r="C41" s="329"/>
      <c r="D41" s="329"/>
      <c r="E41" s="329"/>
      <c r="F41" s="330"/>
      <c r="G41" s="330"/>
    </row>
    <row r="42" spans="1:8" s="69" customFormat="1">
      <c r="A42" s="328"/>
      <c r="B42" s="329"/>
      <c r="C42" s="329"/>
      <c r="D42" s="329"/>
      <c r="E42" s="329"/>
      <c r="F42" s="330"/>
      <c r="G42" s="330"/>
    </row>
    <row r="43" spans="1:8" s="69" customFormat="1" ht="14.25" thickBot="1">
      <c r="A43" s="331"/>
      <c r="B43" s="332"/>
      <c r="C43" s="332"/>
      <c r="D43" s="332"/>
      <c r="E43" s="332"/>
      <c r="F43" s="333"/>
      <c r="G43" s="333"/>
    </row>
    <row r="44" spans="1:8" s="69" customFormat="1">
      <c r="A44" s="121"/>
      <c r="B44" s="121"/>
      <c r="C44" s="121"/>
      <c r="D44" s="122"/>
      <c r="E44" s="122"/>
      <c r="F44" s="122"/>
      <c r="G44" s="122"/>
    </row>
    <row r="45" spans="1:8" s="69" customFormat="1">
      <c r="A45" s="344" t="s">
        <v>535</v>
      </c>
      <c r="B45" s="121"/>
      <c r="C45" s="121"/>
      <c r="D45" s="122"/>
      <c r="E45" s="122"/>
      <c r="F45" s="122"/>
      <c r="G45" s="122"/>
    </row>
    <row r="46" spans="1:8" s="69" customFormat="1" ht="24">
      <c r="A46" s="345" t="s">
        <v>536</v>
      </c>
      <c r="B46" s="345" t="s">
        <v>537</v>
      </c>
      <c r="C46" s="345" t="s">
        <v>542</v>
      </c>
      <c r="D46" s="345" t="s">
        <v>543</v>
      </c>
      <c r="E46" s="345" t="s">
        <v>538</v>
      </c>
      <c r="F46" s="345" t="s">
        <v>540</v>
      </c>
      <c r="G46" s="345" t="s">
        <v>541</v>
      </c>
      <c r="H46" s="12"/>
    </row>
    <row r="47" spans="1:8" s="69" customFormat="1">
      <c r="A47" s="346"/>
      <c r="B47" s="346"/>
      <c r="C47" s="346"/>
      <c r="D47" s="346"/>
      <c r="E47" s="347"/>
      <c r="F47" s="347"/>
      <c r="G47" s="347"/>
      <c r="H47" s="122"/>
    </row>
    <row r="48" spans="1:8" s="69" customFormat="1">
      <c r="A48" s="348"/>
      <c r="B48" s="348"/>
      <c r="C48" s="348"/>
      <c r="D48" s="348"/>
      <c r="E48" s="348"/>
      <c r="F48" s="348"/>
      <c r="G48" s="348"/>
      <c r="H48" s="12"/>
    </row>
    <row r="49" spans="1:10" s="69" customFormat="1">
      <c r="A49" s="346"/>
      <c r="B49" s="346"/>
      <c r="C49" s="346"/>
      <c r="D49" s="346"/>
      <c r="E49" s="347"/>
      <c r="F49" s="347"/>
      <c r="G49" s="347"/>
      <c r="H49" s="122"/>
    </row>
    <row r="50" spans="1:10" s="69" customFormat="1">
      <c r="A50" s="348"/>
      <c r="B50" s="348"/>
      <c r="C50" s="348"/>
      <c r="D50" s="348"/>
      <c r="E50" s="348"/>
      <c r="F50" s="348"/>
      <c r="G50" s="348"/>
      <c r="H50" s="12"/>
    </row>
    <row r="51" spans="1:10" s="69" customFormat="1">
      <c r="A51" s="346"/>
      <c r="B51" s="346"/>
      <c r="C51" s="346"/>
      <c r="D51" s="346"/>
      <c r="E51" s="347"/>
      <c r="F51" s="347"/>
      <c r="G51" s="347"/>
      <c r="H51" s="122"/>
    </row>
    <row r="52" spans="1:10" s="69" customFormat="1">
      <c r="A52" s="348"/>
      <c r="B52" s="348"/>
      <c r="C52" s="348"/>
      <c r="D52" s="348"/>
      <c r="E52" s="348"/>
      <c r="F52" s="348"/>
      <c r="G52" s="348"/>
      <c r="H52" s="12"/>
    </row>
    <row r="53" spans="1:10" s="69" customFormat="1">
      <c r="A53" s="346"/>
      <c r="B53" s="346"/>
      <c r="C53" s="346"/>
      <c r="D53" s="346"/>
      <c r="E53" s="347"/>
      <c r="F53" s="347"/>
      <c r="G53" s="347"/>
      <c r="H53" s="122"/>
    </row>
    <row r="54" spans="1:10" s="69" customFormat="1">
      <c r="A54" s="348"/>
      <c r="B54" s="348"/>
      <c r="C54" s="348"/>
      <c r="D54" s="348"/>
      <c r="E54" s="348"/>
      <c r="F54" s="348"/>
      <c r="G54" s="348"/>
      <c r="H54" s="12"/>
    </row>
    <row r="55" spans="1:10" s="69" customFormat="1">
      <c r="A55" s="346"/>
      <c r="B55" s="346"/>
      <c r="C55" s="346"/>
      <c r="D55" s="346"/>
      <c r="E55" s="347"/>
      <c r="F55" s="347"/>
      <c r="G55" s="347"/>
      <c r="H55" s="122"/>
    </row>
    <row r="56" spans="1:10" s="69" customFormat="1">
      <c r="A56" s="348"/>
      <c r="B56" s="348"/>
      <c r="C56" s="348"/>
      <c r="D56" s="348"/>
      <c r="E56" s="348"/>
      <c r="F56" s="348"/>
      <c r="G56" s="348"/>
      <c r="H56" s="12"/>
    </row>
    <row r="57" spans="1:10" s="69" customFormat="1">
      <c r="A57" s="346"/>
      <c r="B57" s="346"/>
      <c r="C57" s="346"/>
      <c r="D57" s="346"/>
      <c r="E57" s="347"/>
      <c r="F57" s="347"/>
      <c r="G57" s="347"/>
      <c r="H57" s="122"/>
    </row>
    <row r="58" spans="1:10">
      <c r="A58" s="12"/>
      <c r="B58" s="12"/>
      <c r="C58" s="12"/>
      <c r="D58" s="12"/>
      <c r="E58" s="12"/>
    </row>
    <row r="59" spans="1:10" ht="14.25" thickBot="1">
      <c r="A59" s="206"/>
    </row>
    <row r="60" spans="1:10" ht="15" thickTop="1" thickBot="1">
      <c r="A60" s="277" t="s">
        <v>20</v>
      </c>
      <c r="B60" s="246" t="s">
        <v>134</v>
      </c>
      <c r="C60" s="568"/>
      <c r="D60" s="569"/>
      <c r="E60" s="568"/>
      <c r="F60" s="569"/>
      <c r="G60" s="568"/>
      <c r="H60" s="569"/>
      <c r="I60" s="568"/>
      <c r="J60" s="575"/>
    </row>
    <row r="61" spans="1:10" ht="16.5" thickBot="1">
      <c r="A61" s="278" t="s">
        <v>21</v>
      </c>
      <c r="B61" s="247" t="s">
        <v>270</v>
      </c>
      <c r="C61" s="605"/>
      <c r="D61" s="606"/>
      <c r="E61" s="576"/>
      <c r="F61" s="577"/>
      <c r="G61" s="576"/>
      <c r="H61" s="577"/>
      <c r="I61" s="576"/>
      <c r="J61" s="578"/>
    </row>
    <row r="62" spans="1:10" ht="14.25" thickBot="1">
      <c r="A62" s="278" t="s">
        <v>22</v>
      </c>
      <c r="B62" s="247" t="s">
        <v>271</v>
      </c>
      <c r="C62" s="229"/>
      <c r="D62" s="229"/>
      <c r="E62" s="275"/>
      <c r="F62" s="275"/>
      <c r="G62" s="275"/>
      <c r="H62" s="275"/>
      <c r="I62" s="275"/>
      <c r="J62" s="276"/>
    </row>
    <row r="63" spans="1:10" ht="14.25" thickBot="1">
      <c r="A63" s="278" t="s">
        <v>23</v>
      </c>
      <c r="B63" s="247" t="s">
        <v>26</v>
      </c>
      <c r="C63" s="576"/>
      <c r="D63" s="577"/>
      <c r="E63" s="576"/>
      <c r="F63" s="577"/>
      <c r="G63" s="576"/>
      <c r="H63" s="577"/>
      <c r="I63" s="576"/>
      <c r="J63" s="578"/>
    </row>
    <row r="64" spans="1:10" ht="14.25" thickBot="1">
      <c r="A64" s="278" t="s">
        <v>24</v>
      </c>
      <c r="B64" s="247" t="s">
        <v>490</v>
      </c>
      <c r="C64" s="576"/>
      <c r="D64" s="577"/>
      <c r="E64" s="576"/>
      <c r="F64" s="577"/>
      <c r="G64" s="576"/>
      <c r="H64" s="577"/>
      <c r="I64" s="576"/>
      <c r="J64" s="578"/>
    </row>
    <row r="65" spans="1:10" ht="14.25" thickBot="1">
      <c r="A65" s="250"/>
      <c r="B65" s="248" t="s">
        <v>28</v>
      </c>
      <c r="C65" s="579"/>
      <c r="D65" s="580"/>
      <c r="E65" s="579"/>
      <c r="F65" s="580"/>
      <c r="G65" s="579"/>
      <c r="H65" s="580"/>
      <c r="I65" s="579"/>
      <c r="J65" s="581"/>
    </row>
    <row r="66" spans="1:10" ht="15" thickTop="1" thickBot="1">
      <c r="A66" s="278" t="s">
        <v>273</v>
      </c>
      <c r="B66" s="247" t="s">
        <v>178</v>
      </c>
      <c r="C66" s="568"/>
      <c r="D66" s="569"/>
      <c r="E66" s="568"/>
      <c r="F66" s="569"/>
      <c r="G66" s="568"/>
      <c r="H66" s="569"/>
      <c r="I66" s="568"/>
      <c r="J66" s="575"/>
    </row>
    <row r="67" spans="1:10" ht="14.25" thickBot="1">
      <c r="A67" s="278" t="s">
        <v>274</v>
      </c>
      <c r="B67" s="247" t="s">
        <v>270</v>
      </c>
      <c r="C67" s="576"/>
      <c r="D67" s="577"/>
      <c r="E67" s="576"/>
      <c r="F67" s="577"/>
      <c r="G67" s="576"/>
      <c r="H67" s="577"/>
      <c r="I67" s="576"/>
      <c r="J67" s="578"/>
    </row>
    <row r="68" spans="1:10" ht="14.25" thickBot="1">
      <c r="A68" s="278" t="s">
        <v>275</v>
      </c>
      <c r="B68" s="247" t="s">
        <v>276</v>
      </c>
      <c r="C68" s="576"/>
      <c r="D68" s="577"/>
      <c r="E68" s="576"/>
      <c r="F68" s="577"/>
      <c r="G68" s="576"/>
      <c r="H68" s="577"/>
      <c r="I68" s="576"/>
      <c r="J68" s="578"/>
    </row>
    <row r="69" spans="1:10" ht="14.25" thickBot="1">
      <c r="A69" s="278" t="s">
        <v>277</v>
      </c>
      <c r="B69" s="247" t="s">
        <v>278</v>
      </c>
      <c r="C69" s="576"/>
      <c r="D69" s="577"/>
      <c r="E69" s="576"/>
      <c r="F69" s="577"/>
      <c r="G69" s="576"/>
      <c r="H69" s="577"/>
      <c r="I69" s="576"/>
      <c r="J69" s="578"/>
    </row>
    <row r="70" spans="1:10" ht="14.25" thickBot="1">
      <c r="A70" s="278" t="s">
        <v>23</v>
      </c>
      <c r="B70" s="247" t="s">
        <v>401</v>
      </c>
      <c r="C70" s="576"/>
      <c r="D70" s="577"/>
      <c r="E70" s="576"/>
      <c r="F70" s="577"/>
      <c r="G70" s="576"/>
      <c r="H70" s="577"/>
      <c r="I70" s="576"/>
      <c r="J70" s="578"/>
    </row>
    <row r="71" spans="1:10" ht="14.25" thickBot="1">
      <c r="A71" s="278" t="s">
        <v>24</v>
      </c>
      <c r="B71" s="247" t="s">
        <v>403</v>
      </c>
      <c r="C71" s="576"/>
      <c r="D71" s="577"/>
      <c r="E71" s="576"/>
      <c r="F71" s="577"/>
      <c r="G71" s="576"/>
      <c r="H71" s="577"/>
      <c r="I71" s="576"/>
      <c r="J71" s="578"/>
    </row>
    <row r="72" spans="1:10" ht="14.25" thickBot="1">
      <c r="A72" s="249"/>
      <c r="B72" s="247" t="s">
        <v>491</v>
      </c>
      <c r="C72" s="576"/>
      <c r="D72" s="577"/>
      <c r="E72" s="576"/>
      <c r="F72" s="577"/>
      <c r="G72" s="576"/>
      <c r="H72" s="577"/>
      <c r="I72" s="576"/>
      <c r="J72" s="578"/>
    </row>
    <row r="73" spans="1:10" ht="14.25" thickBot="1">
      <c r="A73" s="250"/>
      <c r="B73" s="248" t="s">
        <v>28</v>
      </c>
      <c r="C73" s="579"/>
      <c r="D73" s="580"/>
      <c r="E73" s="579"/>
      <c r="F73" s="580"/>
      <c r="G73" s="579"/>
      <c r="H73" s="580"/>
      <c r="I73" s="579"/>
      <c r="J73" s="581"/>
    </row>
    <row r="74" spans="1:10" ht="15" thickTop="1" thickBot="1">
      <c r="A74" s="602" t="s">
        <v>405</v>
      </c>
      <c r="B74" s="247" t="s">
        <v>406</v>
      </c>
      <c r="C74" s="568"/>
      <c r="D74" s="569"/>
      <c r="E74" s="568"/>
      <c r="F74" s="569"/>
      <c r="G74" s="568"/>
      <c r="H74" s="569"/>
      <c r="I74" s="568"/>
      <c r="J74" s="575"/>
    </row>
    <row r="75" spans="1:10" ht="16.5" thickBot="1">
      <c r="A75" s="603"/>
      <c r="B75" s="247" t="s">
        <v>270</v>
      </c>
      <c r="C75" s="605"/>
      <c r="D75" s="606"/>
      <c r="E75" s="576"/>
      <c r="F75" s="577"/>
      <c r="G75" s="576"/>
      <c r="H75" s="577"/>
      <c r="I75" s="576"/>
      <c r="J75" s="578"/>
    </row>
    <row r="76" spans="1:10" ht="14.25" thickBot="1">
      <c r="A76" s="603"/>
      <c r="B76" s="247" t="s">
        <v>492</v>
      </c>
      <c r="C76" s="275"/>
      <c r="D76" s="275"/>
      <c r="E76" s="275"/>
      <c r="F76" s="275"/>
      <c r="G76" s="275"/>
      <c r="H76" s="275"/>
      <c r="I76" s="275"/>
      <c r="J76" s="276"/>
    </row>
    <row r="77" spans="1:10" ht="14.25" thickBot="1">
      <c r="A77" s="603"/>
      <c r="B77" s="247" t="s">
        <v>357</v>
      </c>
      <c r="C77" s="576"/>
      <c r="D77" s="577"/>
      <c r="E77" s="576"/>
      <c r="F77" s="577"/>
      <c r="G77" s="576"/>
      <c r="H77" s="577"/>
      <c r="I77" s="576"/>
      <c r="J77" s="578"/>
    </row>
    <row r="78" spans="1:10" ht="14.25" thickBot="1">
      <c r="A78" s="603"/>
      <c r="B78" s="273" t="s">
        <v>493</v>
      </c>
      <c r="C78" s="576"/>
      <c r="D78" s="577"/>
      <c r="E78" s="576"/>
      <c r="F78" s="577"/>
      <c r="G78" s="576"/>
      <c r="H78" s="577"/>
      <c r="I78" s="576"/>
      <c r="J78" s="578"/>
    </row>
    <row r="79" spans="1:10" ht="14.25" thickBot="1">
      <c r="A79" s="604"/>
      <c r="B79" s="248" t="s">
        <v>28</v>
      </c>
      <c r="C79" s="579"/>
      <c r="D79" s="580"/>
      <c r="E79" s="579"/>
      <c r="F79" s="580"/>
      <c r="G79" s="579"/>
      <c r="H79" s="580"/>
      <c r="I79" s="579"/>
      <c r="J79" s="581"/>
    </row>
    <row r="80" spans="1:10" ht="21.75" thickTop="1" thickBot="1">
      <c r="A80" s="584" t="s">
        <v>160</v>
      </c>
      <c r="B80" s="584"/>
      <c r="C80" s="584"/>
      <c r="D80" s="584"/>
      <c r="E80" s="584"/>
      <c r="F80" s="584"/>
      <c r="G80" s="584"/>
      <c r="H80" s="584"/>
      <c r="I80" s="584"/>
      <c r="J80" s="584"/>
    </row>
    <row r="81" spans="1:10" ht="14.25" thickTop="1">
      <c r="A81" s="651"/>
      <c r="B81" s="651"/>
      <c r="C81" s="651"/>
      <c r="D81" s="651"/>
      <c r="E81" s="651"/>
      <c r="F81" s="651"/>
      <c r="G81" s="651"/>
      <c r="H81" s="651"/>
      <c r="I81" s="651"/>
      <c r="J81" s="651"/>
    </row>
    <row r="82" spans="1:10">
      <c r="A82" s="652"/>
      <c r="B82" s="652"/>
      <c r="C82" s="652"/>
      <c r="D82" s="652"/>
      <c r="E82" s="652"/>
      <c r="F82" s="652"/>
      <c r="G82" s="652"/>
      <c r="H82" s="652"/>
      <c r="I82" s="652"/>
      <c r="J82" s="652"/>
    </row>
    <row r="83" spans="1:10">
      <c r="A83" s="652"/>
      <c r="B83" s="652"/>
      <c r="C83" s="652"/>
      <c r="D83" s="652"/>
      <c r="E83" s="652"/>
      <c r="F83" s="652"/>
      <c r="G83" s="652"/>
      <c r="H83" s="652"/>
      <c r="I83" s="652"/>
      <c r="J83" s="652"/>
    </row>
    <row r="84" spans="1:10">
      <c r="A84" s="652"/>
      <c r="B84" s="652"/>
      <c r="C84" s="652"/>
      <c r="D84" s="652"/>
      <c r="E84" s="652"/>
      <c r="F84" s="652"/>
      <c r="G84" s="652"/>
      <c r="H84" s="652"/>
      <c r="I84" s="652"/>
      <c r="J84" s="652"/>
    </row>
    <row r="85" spans="1:10">
      <c r="A85" s="652"/>
      <c r="B85" s="652"/>
      <c r="C85" s="652"/>
      <c r="D85" s="652"/>
      <c r="E85" s="652"/>
      <c r="F85" s="652"/>
      <c r="G85" s="652"/>
      <c r="H85" s="652"/>
      <c r="I85" s="652"/>
      <c r="J85" s="652"/>
    </row>
    <row r="86" spans="1:10">
      <c r="A86" s="652"/>
      <c r="B86" s="652"/>
      <c r="C86" s="652"/>
      <c r="D86" s="652"/>
      <c r="E86" s="652"/>
      <c r="F86" s="652"/>
      <c r="G86" s="652"/>
      <c r="H86" s="652"/>
      <c r="I86" s="652"/>
      <c r="J86" s="652"/>
    </row>
    <row r="87" spans="1:10">
      <c r="A87" s="652"/>
      <c r="B87" s="652"/>
      <c r="C87" s="652"/>
      <c r="D87" s="652"/>
      <c r="E87" s="652"/>
      <c r="F87" s="652"/>
      <c r="G87" s="652"/>
      <c r="H87" s="652"/>
      <c r="I87" s="652"/>
      <c r="J87" s="652"/>
    </row>
    <row r="88" spans="1:10">
      <c r="A88" s="652"/>
      <c r="B88" s="652"/>
      <c r="C88" s="652"/>
      <c r="D88" s="652"/>
      <c r="E88" s="652"/>
      <c r="F88" s="652"/>
      <c r="G88" s="652"/>
      <c r="H88" s="652"/>
      <c r="I88" s="652"/>
      <c r="J88" s="652"/>
    </row>
    <row r="89" spans="1:10">
      <c r="A89" s="652"/>
      <c r="B89" s="652"/>
      <c r="C89" s="652"/>
      <c r="D89" s="652"/>
      <c r="E89" s="652"/>
      <c r="F89" s="652"/>
      <c r="G89" s="652"/>
      <c r="H89" s="652"/>
      <c r="I89" s="652"/>
      <c r="J89" s="652"/>
    </row>
    <row r="90" spans="1:10">
      <c r="A90" s="652"/>
      <c r="B90" s="652"/>
      <c r="C90" s="652"/>
      <c r="D90" s="652"/>
      <c r="E90" s="652"/>
      <c r="F90" s="652"/>
      <c r="G90" s="652"/>
      <c r="H90" s="652"/>
      <c r="I90" s="652"/>
      <c r="J90" s="652"/>
    </row>
    <row r="91" spans="1:10">
      <c r="A91" s="652"/>
      <c r="B91" s="652"/>
      <c r="C91" s="652"/>
      <c r="D91" s="652"/>
      <c r="E91" s="652"/>
      <c r="F91" s="652"/>
      <c r="G91" s="652"/>
      <c r="H91" s="652"/>
      <c r="I91" s="652"/>
      <c r="J91" s="652"/>
    </row>
    <row r="92" spans="1:10">
      <c r="A92" s="652"/>
      <c r="B92" s="652"/>
      <c r="C92" s="652"/>
      <c r="D92" s="652"/>
      <c r="E92" s="652"/>
      <c r="F92" s="652"/>
      <c r="G92" s="652"/>
      <c r="H92" s="652"/>
      <c r="I92" s="652"/>
      <c r="J92" s="652"/>
    </row>
    <row r="93" spans="1:10">
      <c r="A93" s="652"/>
      <c r="B93" s="652"/>
      <c r="C93" s="652"/>
      <c r="D93" s="652"/>
      <c r="E93" s="652"/>
      <c r="F93" s="652"/>
      <c r="G93" s="652"/>
      <c r="H93" s="652"/>
      <c r="I93" s="652"/>
      <c r="J93" s="652"/>
    </row>
    <row r="94" spans="1:10" ht="14.25" thickBot="1">
      <c r="A94" s="653"/>
      <c r="B94" s="653"/>
      <c r="C94" s="653"/>
      <c r="D94" s="653"/>
      <c r="E94" s="653"/>
      <c r="F94" s="653"/>
      <c r="G94" s="653"/>
      <c r="H94" s="653"/>
      <c r="I94" s="653"/>
      <c r="J94" s="653"/>
    </row>
    <row r="95" spans="1:10" ht="14.25" thickBot="1">
      <c r="A95" s="626" t="s">
        <v>211</v>
      </c>
      <c r="B95" s="626"/>
      <c r="C95" s="626"/>
      <c r="D95" s="626"/>
      <c r="E95" s="626"/>
      <c r="F95" s="626"/>
      <c r="G95" s="626"/>
      <c r="H95" s="626"/>
      <c r="I95" s="626"/>
      <c r="J95" s="626"/>
    </row>
    <row r="96" spans="1:10" ht="14.25" thickTop="1">
      <c r="A96" s="566" t="s">
        <v>494</v>
      </c>
      <c r="B96" s="566"/>
      <c r="C96" s="566"/>
      <c r="D96" s="566"/>
      <c r="E96" s="566"/>
      <c r="F96" s="566"/>
      <c r="G96" s="566"/>
      <c r="H96" s="566"/>
      <c r="I96" s="566"/>
      <c r="J96" s="566"/>
    </row>
    <row r="97" spans="1:1">
      <c r="A97" s="206"/>
    </row>
  </sheetData>
  <mergeCells count="102">
    <mergeCell ref="A1:E1"/>
    <mergeCell ref="A2:E2"/>
    <mergeCell ref="A3:E3"/>
    <mergeCell ref="B7:C7"/>
    <mergeCell ref="C78:D78"/>
    <mergeCell ref="E78:F78"/>
    <mergeCell ref="C73:D73"/>
    <mergeCell ref="E73:F73"/>
    <mergeCell ref="C71:D71"/>
    <mergeCell ref="E71:F71"/>
    <mergeCell ref="C69:D69"/>
    <mergeCell ref="E69:F69"/>
    <mergeCell ref="C67:D67"/>
    <mergeCell ref="E67:F67"/>
    <mergeCell ref="C65:D65"/>
    <mergeCell ref="E65:F65"/>
    <mergeCell ref="C64:D64"/>
    <mergeCell ref="E64:F64"/>
    <mergeCell ref="A27:B27"/>
    <mergeCell ref="A36:C36"/>
    <mergeCell ref="B6:D6"/>
    <mergeCell ref="B20:C20"/>
    <mergeCell ref="B9:C9"/>
    <mergeCell ref="B10:C10"/>
    <mergeCell ref="A80:J80"/>
    <mergeCell ref="A81:J94"/>
    <mergeCell ref="A95:J95"/>
    <mergeCell ref="A96:J96"/>
    <mergeCell ref="G78:H78"/>
    <mergeCell ref="I78:J78"/>
    <mergeCell ref="C79:D79"/>
    <mergeCell ref="E79:F79"/>
    <mergeCell ref="G79:H79"/>
    <mergeCell ref="I79:J79"/>
    <mergeCell ref="G71:H71"/>
    <mergeCell ref="I71:J71"/>
    <mergeCell ref="C72:D72"/>
    <mergeCell ref="E72:F72"/>
    <mergeCell ref="G72:H72"/>
    <mergeCell ref="I72:J72"/>
    <mergeCell ref="G73:H73"/>
    <mergeCell ref="I73:J73"/>
    <mergeCell ref="A74:A79"/>
    <mergeCell ref="C74:D74"/>
    <mergeCell ref="E74:F74"/>
    <mergeCell ref="G74:H74"/>
    <mergeCell ref="I74:J74"/>
    <mergeCell ref="C75:D75"/>
    <mergeCell ref="E75:F75"/>
    <mergeCell ref="G75:H75"/>
    <mergeCell ref="I75:J75"/>
    <mergeCell ref="C77:D77"/>
    <mergeCell ref="E77:F77"/>
    <mergeCell ref="G77:H77"/>
    <mergeCell ref="I77:J77"/>
    <mergeCell ref="G67:H67"/>
    <mergeCell ref="I67:J67"/>
    <mergeCell ref="C68:D68"/>
    <mergeCell ref="E68:F68"/>
    <mergeCell ref="G68:H68"/>
    <mergeCell ref="I68:J68"/>
    <mergeCell ref="G69:H69"/>
    <mergeCell ref="I69:J69"/>
    <mergeCell ref="C70:D70"/>
    <mergeCell ref="E70:F70"/>
    <mergeCell ref="G70:H70"/>
    <mergeCell ref="I70:J70"/>
    <mergeCell ref="G64:H64"/>
    <mergeCell ref="I64:J64"/>
    <mergeCell ref="G65:H65"/>
    <mergeCell ref="I65:J65"/>
    <mergeCell ref="C66:D66"/>
    <mergeCell ref="E66:F66"/>
    <mergeCell ref="G66:H66"/>
    <mergeCell ref="I66:J66"/>
    <mergeCell ref="C60:D60"/>
    <mergeCell ref="E60:F60"/>
    <mergeCell ref="G60:H60"/>
    <mergeCell ref="I60:J60"/>
    <mergeCell ref="C61:D61"/>
    <mergeCell ref="E61:F61"/>
    <mergeCell ref="G61:H61"/>
    <mergeCell ref="I61:J61"/>
    <mergeCell ref="C63:D63"/>
    <mergeCell ref="E63:F63"/>
    <mergeCell ref="G63:H63"/>
    <mergeCell ref="I63:J63"/>
    <mergeCell ref="B21:C21"/>
    <mergeCell ref="B22:C22"/>
    <mergeCell ref="B23:C23"/>
    <mergeCell ref="A24:E24"/>
    <mergeCell ref="A25:B25"/>
    <mergeCell ref="C25:E25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98"/>
  <sheetViews>
    <sheetView workbookViewId="0">
      <selection activeCell="Q36" sqref="Q36"/>
    </sheetView>
  </sheetViews>
  <sheetFormatPr defaultRowHeight="13.5"/>
  <cols>
    <col min="1" max="1" width="18.75" customWidth="1"/>
    <col min="2" max="6" width="12.75" customWidth="1"/>
  </cols>
  <sheetData>
    <row r="1" spans="1:10" ht="18.75">
      <c r="A1" s="570" t="s">
        <v>0</v>
      </c>
      <c r="B1" s="570"/>
      <c r="C1" s="570"/>
      <c r="D1" s="570"/>
      <c r="E1" s="570"/>
      <c r="F1" s="570"/>
    </row>
    <row r="2" spans="1:10" ht="20.25">
      <c r="A2" s="571" t="s">
        <v>484</v>
      </c>
      <c r="B2" s="571"/>
      <c r="C2" s="571"/>
      <c r="D2" s="571"/>
      <c r="E2" s="571"/>
      <c r="F2" s="571"/>
    </row>
    <row r="3" spans="1:10" ht="15">
      <c r="A3" s="624" t="s">
        <v>496</v>
      </c>
      <c r="B3" s="624"/>
      <c r="C3" s="624"/>
      <c r="D3" s="624"/>
      <c r="E3" s="624"/>
      <c r="F3" s="624"/>
    </row>
    <row r="4" spans="1:10">
      <c r="A4" s="274" t="s">
        <v>254</v>
      </c>
      <c r="B4" s="20"/>
      <c r="C4" s="274" t="s">
        <v>255</v>
      </c>
      <c r="D4" s="20"/>
      <c r="E4" s="274" t="s">
        <v>256</v>
      </c>
      <c r="F4" s="20"/>
    </row>
    <row r="5" spans="1:10">
      <c r="A5" s="274" t="s">
        <v>497</v>
      </c>
      <c r="B5" s="20"/>
      <c r="C5" s="274" t="s">
        <v>258</v>
      </c>
      <c r="D5" s="20"/>
      <c r="E5" s="274" t="s">
        <v>259</v>
      </c>
      <c r="F5" s="20"/>
    </row>
    <row r="6" spans="1:10">
      <c r="A6" s="274" t="s">
        <v>502</v>
      </c>
      <c r="B6" s="661"/>
      <c r="C6" s="661"/>
      <c r="D6" s="661"/>
      <c r="E6" s="274" t="s">
        <v>486</v>
      </c>
      <c r="F6" s="24"/>
    </row>
    <row r="7" spans="1:10">
      <c r="A7" s="207" t="s">
        <v>503</v>
      </c>
      <c r="B7" s="664"/>
      <c r="C7" s="664"/>
      <c r="D7" s="664"/>
      <c r="E7" s="274"/>
      <c r="F7" s="224" t="s">
        <v>392</v>
      </c>
    </row>
    <row r="8" spans="1:10" ht="14.25" thickBot="1">
      <c r="A8" s="199"/>
    </row>
    <row r="9" spans="1:10" ht="14.25" thickBot="1">
      <c r="A9" s="291" t="s">
        <v>504</v>
      </c>
      <c r="B9" s="292" t="s">
        <v>505</v>
      </c>
      <c r="C9" s="657" t="s">
        <v>506</v>
      </c>
      <c r="D9" s="658"/>
      <c r="E9" s="292" t="s">
        <v>507</v>
      </c>
      <c r="F9" s="293"/>
    </row>
    <row r="10" spans="1:10" ht="14.25" thickBot="1">
      <c r="A10" s="299" t="s">
        <v>392</v>
      </c>
      <c r="B10" s="300"/>
      <c r="C10" s="659"/>
      <c r="D10" s="660"/>
      <c r="E10" s="297"/>
      <c r="F10" s="294"/>
      <c r="I10" s="20"/>
      <c r="J10" s="222" t="s">
        <v>72</v>
      </c>
    </row>
    <row r="11" spans="1:10" ht="14.25" thickBot="1">
      <c r="A11" s="301" t="s">
        <v>392</v>
      </c>
      <c r="B11" s="300"/>
      <c r="C11" s="659"/>
      <c r="D11" s="660"/>
      <c r="E11" s="297"/>
      <c r="F11" s="295"/>
      <c r="I11" s="24"/>
      <c r="J11" s="222" t="s">
        <v>73</v>
      </c>
    </row>
    <row r="12" spans="1:10" ht="14.25" thickBot="1">
      <c r="A12" s="301" t="s">
        <v>392</v>
      </c>
      <c r="B12" s="300"/>
      <c r="C12" s="659"/>
      <c r="D12" s="660"/>
      <c r="E12" s="297"/>
      <c r="F12" s="295"/>
      <c r="I12" s="28"/>
      <c r="J12" s="222" t="s">
        <v>74</v>
      </c>
    </row>
    <row r="13" spans="1:10" ht="14.25" thickBot="1">
      <c r="A13" s="301" t="s">
        <v>392</v>
      </c>
      <c r="B13" s="300"/>
      <c r="C13" s="659"/>
      <c r="D13" s="660"/>
      <c r="E13" s="297"/>
      <c r="F13" s="295"/>
    </row>
    <row r="14" spans="1:10" ht="14.25" thickBot="1">
      <c r="A14" s="301" t="s">
        <v>392</v>
      </c>
      <c r="B14" s="300"/>
      <c r="C14" s="659"/>
      <c r="D14" s="660"/>
      <c r="E14" s="297"/>
      <c r="F14" s="295"/>
    </row>
    <row r="15" spans="1:10" ht="14.25" thickBot="1">
      <c r="A15" s="301" t="s">
        <v>392</v>
      </c>
      <c r="B15" s="300"/>
      <c r="C15" s="659"/>
      <c r="D15" s="660"/>
      <c r="E15" s="297"/>
      <c r="F15" s="295"/>
    </row>
    <row r="16" spans="1:10" ht="14.25" thickBot="1">
      <c r="A16" s="301" t="s">
        <v>392</v>
      </c>
      <c r="B16" s="300"/>
      <c r="C16" s="659"/>
      <c r="D16" s="660"/>
      <c r="E16" s="297"/>
      <c r="F16" s="295"/>
    </row>
    <row r="17" spans="1:7" ht="14.25" thickBot="1">
      <c r="A17" s="301" t="s">
        <v>392</v>
      </c>
      <c r="B17" s="300"/>
      <c r="C17" s="659"/>
      <c r="D17" s="660"/>
      <c r="E17" s="297"/>
      <c r="F17" s="295"/>
    </row>
    <row r="18" spans="1:7" ht="14.25" thickBot="1">
      <c r="A18" s="301" t="s">
        <v>392</v>
      </c>
      <c r="B18" s="300"/>
      <c r="C18" s="659"/>
      <c r="D18" s="660"/>
      <c r="E18" s="297"/>
      <c r="F18" s="295"/>
    </row>
    <row r="19" spans="1:7" ht="14.25" thickBot="1">
      <c r="A19" s="301" t="s">
        <v>392</v>
      </c>
      <c r="B19" s="300"/>
      <c r="C19" s="659"/>
      <c r="D19" s="660"/>
      <c r="E19" s="297"/>
      <c r="F19" s="295"/>
    </row>
    <row r="20" spans="1:7" ht="14.25" thickBot="1">
      <c r="A20" s="301" t="s">
        <v>392</v>
      </c>
      <c r="B20" s="300"/>
      <c r="C20" s="659"/>
      <c r="D20" s="660"/>
      <c r="E20" s="297"/>
      <c r="F20" s="295"/>
    </row>
    <row r="21" spans="1:7" ht="14.25" thickBot="1">
      <c r="A21" s="301"/>
      <c r="B21" s="300"/>
      <c r="C21" s="659"/>
      <c r="D21" s="660"/>
      <c r="E21" s="297"/>
      <c r="F21" s="295"/>
    </row>
    <row r="22" spans="1:7" ht="14.25" thickBot="1">
      <c r="A22" s="301" t="s">
        <v>392</v>
      </c>
      <c r="B22" s="300"/>
      <c r="C22" s="659"/>
      <c r="D22" s="660"/>
      <c r="E22" s="297"/>
      <c r="F22" s="295"/>
    </row>
    <row r="23" spans="1:7" ht="14.25" thickBot="1">
      <c r="A23" s="301" t="s">
        <v>392</v>
      </c>
      <c r="B23" s="300"/>
      <c r="C23" s="659"/>
      <c r="D23" s="660"/>
      <c r="E23" s="297"/>
      <c r="F23" s="295"/>
    </row>
    <row r="24" spans="1:7" ht="14.25" thickBot="1">
      <c r="A24" s="302" t="s">
        <v>392</v>
      </c>
      <c r="B24" s="303"/>
      <c r="C24" s="662"/>
      <c r="D24" s="663"/>
      <c r="E24" s="298"/>
      <c r="F24" s="296"/>
    </row>
    <row r="25" spans="1:7" ht="15" thickTop="1" thickBot="1">
      <c r="A25" s="613" t="s">
        <v>498</v>
      </c>
      <c r="B25" s="613"/>
      <c r="C25" s="613"/>
      <c r="D25" s="613"/>
      <c r="E25" s="613"/>
      <c r="F25" s="613"/>
    </row>
    <row r="26" spans="1:7" ht="14.25" thickTop="1">
      <c r="A26" s="627" t="s">
        <v>499</v>
      </c>
      <c r="B26" s="627"/>
      <c r="C26" s="627"/>
      <c r="D26" s="628" t="s">
        <v>500</v>
      </c>
      <c r="E26" s="628"/>
      <c r="F26" s="628"/>
    </row>
    <row r="27" spans="1:7" s="69" customFormat="1" ht="14.25" thickBot="1">
      <c r="A27" s="497" t="s">
        <v>518</v>
      </c>
      <c r="B27" s="497"/>
    </row>
    <row r="28" spans="1:7" s="69" customFormat="1">
      <c r="A28" s="325" t="s">
        <v>516</v>
      </c>
      <c r="B28" s="334" t="s">
        <v>412</v>
      </c>
      <c r="C28" s="326" t="s">
        <v>519</v>
      </c>
      <c r="D28" s="326" t="s">
        <v>520</v>
      </c>
      <c r="E28" s="326" t="s">
        <v>522</v>
      </c>
      <c r="F28" s="326" t="s">
        <v>524</v>
      </c>
      <c r="G28" s="327" t="s">
        <v>525</v>
      </c>
    </row>
    <row r="29" spans="1:7" s="69" customFormat="1">
      <c r="A29" s="328"/>
      <c r="B29" s="335"/>
      <c r="C29" s="329"/>
      <c r="D29" s="329"/>
      <c r="E29" s="329"/>
      <c r="F29" s="329"/>
      <c r="G29" s="330"/>
    </row>
    <row r="30" spans="1:7" s="69" customFormat="1">
      <c r="A30" s="328"/>
      <c r="B30" s="335"/>
      <c r="C30" s="329"/>
      <c r="D30" s="329"/>
      <c r="E30" s="329"/>
      <c r="F30" s="329"/>
      <c r="G30" s="330"/>
    </row>
    <row r="31" spans="1:7" s="69" customFormat="1">
      <c r="A31" s="328"/>
      <c r="B31" s="335"/>
      <c r="C31" s="329"/>
      <c r="D31" s="329"/>
      <c r="E31" s="329"/>
      <c r="F31" s="329"/>
      <c r="G31" s="330"/>
    </row>
    <row r="32" spans="1:7" s="69" customFormat="1">
      <c r="A32" s="328"/>
      <c r="B32" s="335"/>
      <c r="C32" s="329"/>
      <c r="D32" s="329"/>
      <c r="E32" s="329"/>
      <c r="F32" s="329"/>
      <c r="G32" s="330"/>
    </row>
    <row r="33" spans="1:8" s="69" customFormat="1">
      <c r="A33" s="328"/>
      <c r="B33" s="335"/>
      <c r="C33" s="329"/>
      <c r="D33" s="329"/>
      <c r="E33" s="329"/>
      <c r="F33" s="329"/>
      <c r="G33" s="330"/>
    </row>
    <row r="34" spans="1:8" s="69" customFormat="1" ht="14.25" thickBot="1">
      <c r="A34" s="331"/>
      <c r="B34" s="336"/>
      <c r="C34" s="332"/>
      <c r="D34" s="332"/>
      <c r="E34" s="332"/>
      <c r="F34" s="332"/>
      <c r="G34" s="333"/>
    </row>
    <row r="35" spans="1:8" s="69" customFormat="1">
      <c r="A35" s="324"/>
      <c r="B35" s="323"/>
      <c r="C35" s="323"/>
      <c r="D35" s="323"/>
      <c r="E35" s="323"/>
      <c r="F35" s="323"/>
    </row>
    <row r="36" spans="1:8" s="69" customFormat="1" ht="14.25" thickBot="1">
      <c r="A36" s="497" t="s">
        <v>526</v>
      </c>
      <c r="B36" s="497"/>
      <c r="C36" s="497"/>
      <c r="D36" s="323"/>
      <c r="E36" s="323"/>
      <c r="F36" s="323"/>
    </row>
    <row r="37" spans="1:8" s="69" customFormat="1">
      <c r="A37" s="325" t="s">
        <v>66</v>
      </c>
      <c r="B37" s="326" t="s">
        <v>412</v>
      </c>
      <c r="C37" s="326" t="s">
        <v>529</v>
      </c>
      <c r="D37" s="326" t="s">
        <v>530</v>
      </c>
      <c r="E37" s="326" t="s">
        <v>531</v>
      </c>
      <c r="F37" s="327" t="s">
        <v>532</v>
      </c>
      <c r="G37" s="327" t="s">
        <v>525</v>
      </c>
    </row>
    <row r="38" spans="1:8" s="69" customFormat="1">
      <c r="A38" s="328"/>
      <c r="B38" s="329"/>
      <c r="C38" s="329"/>
      <c r="D38" s="329"/>
      <c r="E38" s="329"/>
      <c r="F38" s="330"/>
      <c r="G38" s="330"/>
    </row>
    <row r="39" spans="1:8" s="69" customFormat="1">
      <c r="A39" s="328"/>
      <c r="B39" s="329"/>
      <c r="C39" s="329"/>
      <c r="D39" s="329"/>
      <c r="E39" s="329"/>
      <c r="F39" s="330"/>
      <c r="G39" s="330"/>
    </row>
    <row r="40" spans="1:8" s="69" customFormat="1">
      <c r="A40" s="328"/>
      <c r="B40" s="329"/>
      <c r="C40" s="329"/>
      <c r="D40" s="329"/>
      <c r="E40" s="329"/>
      <c r="F40" s="330"/>
      <c r="G40" s="330"/>
    </row>
    <row r="41" spans="1:8" s="69" customFormat="1">
      <c r="A41" s="328"/>
      <c r="B41" s="329"/>
      <c r="C41" s="329"/>
      <c r="D41" s="329"/>
      <c r="E41" s="329"/>
      <c r="F41" s="330"/>
      <c r="G41" s="330"/>
    </row>
    <row r="42" spans="1:8" s="69" customFormat="1">
      <c r="A42" s="328"/>
      <c r="B42" s="329"/>
      <c r="C42" s="329"/>
      <c r="D42" s="329"/>
      <c r="E42" s="329"/>
      <c r="F42" s="330"/>
      <c r="G42" s="330"/>
    </row>
    <row r="43" spans="1:8" s="69" customFormat="1" ht="14.25" thickBot="1">
      <c r="A43" s="331"/>
      <c r="B43" s="332"/>
      <c r="C43" s="332"/>
      <c r="D43" s="332"/>
      <c r="E43" s="332"/>
      <c r="F43" s="333"/>
      <c r="G43" s="333"/>
    </row>
    <row r="44" spans="1:8" s="69" customFormat="1">
      <c r="A44" s="121"/>
      <c r="B44" s="121"/>
      <c r="C44" s="121"/>
      <c r="D44" s="122"/>
      <c r="E44" s="122"/>
      <c r="F44" s="122"/>
      <c r="G44" s="122"/>
    </row>
    <row r="45" spans="1:8" s="69" customFormat="1">
      <c r="A45" s="344" t="s">
        <v>535</v>
      </c>
      <c r="B45" s="121"/>
      <c r="C45" s="121"/>
      <c r="D45" s="122"/>
      <c r="E45" s="122"/>
      <c r="F45" s="122"/>
      <c r="G45" s="122"/>
    </row>
    <row r="46" spans="1:8" s="69" customFormat="1" ht="24">
      <c r="A46" s="345" t="s">
        <v>536</v>
      </c>
      <c r="B46" s="345" t="s">
        <v>537</v>
      </c>
      <c r="C46" s="345" t="s">
        <v>542</v>
      </c>
      <c r="D46" s="345" t="s">
        <v>543</v>
      </c>
      <c r="E46" s="345" t="s">
        <v>538</v>
      </c>
      <c r="F46" s="345" t="s">
        <v>540</v>
      </c>
      <c r="G46" s="345" t="s">
        <v>541</v>
      </c>
      <c r="H46" s="12"/>
    </row>
    <row r="47" spans="1:8" s="69" customFormat="1">
      <c r="A47" s="346"/>
      <c r="B47" s="346"/>
      <c r="C47" s="346"/>
      <c r="D47" s="346"/>
      <c r="E47" s="347"/>
      <c r="F47" s="347"/>
      <c r="G47" s="347"/>
      <c r="H47" s="122"/>
    </row>
    <row r="48" spans="1:8" s="69" customFormat="1">
      <c r="A48" s="348"/>
      <c r="B48" s="348"/>
      <c r="C48" s="348"/>
      <c r="D48" s="348"/>
      <c r="E48" s="348"/>
      <c r="F48" s="348"/>
      <c r="G48" s="348"/>
      <c r="H48" s="12"/>
    </row>
    <row r="49" spans="1:10" s="69" customFormat="1">
      <c r="A49" s="346"/>
      <c r="B49" s="346"/>
      <c r="C49" s="346"/>
      <c r="D49" s="346"/>
      <c r="E49" s="347"/>
      <c r="F49" s="347"/>
      <c r="G49" s="347"/>
      <c r="H49" s="122"/>
    </row>
    <row r="50" spans="1:10" s="69" customFormat="1">
      <c r="A50" s="348"/>
      <c r="B50" s="348"/>
      <c r="C50" s="348"/>
      <c r="D50" s="348"/>
      <c r="E50" s="348"/>
      <c r="F50" s="348"/>
      <c r="G50" s="348"/>
      <c r="H50" s="12"/>
    </row>
    <row r="51" spans="1:10" s="69" customFormat="1">
      <c r="A51" s="346"/>
      <c r="B51" s="346"/>
      <c r="C51" s="346"/>
      <c r="D51" s="346"/>
      <c r="E51" s="347"/>
      <c r="F51" s="347"/>
      <c r="G51" s="347"/>
      <c r="H51" s="122"/>
    </row>
    <row r="52" spans="1:10" s="69" customFormat="1">
      <c r="A52" s="348"/>
      <c r="B52" s="348"/>
      <c r="C52" s="348"/>
      <c r="D52" s="348"/>
      <c r="E52" s="348"/>
      <c r="F52" s="348"/>
      <c r="G52" s="348"/>
      <c r="H52" s="12"/>
    </row>
    <row r="53" spans="1:10" s="69" customFormat="1">
      <c r="A53" s="346"/>
      <c r="B53" s="346"/>
      <c r="C53" s="346"/>
      <c r="D53" s="346"/>
      <c r="E53" s="347"/>
      <c r="F53" s="347"/>
      <c r="G53" s="347"/>
      <c r="H53" s="122"/>
    </row>
    <row r="54" spans="1:10" s="69" customFormat="1">
      <c r="A54" s="348"/>
      <c r="B54" s="348"/>
      <c r="C54" s="348"/>
      <c r="D54" s="348"/>
      <c r="E54" s="348"/>
      <c r="F54" s="348"/>
      <c r="G54" s="348"/>
      <c r="H54" s="12"/>
    </row>
    <row r="55" spans="1:10" s="69" customFormat="1">
      <c r="A55" s="346"/>
      <c r="B55" s="346"/>
      <c r="C55" s="346"/>
      <c r="D55" s="346"/>
      <c r="E55" s="347"/>
      <c r="F55" s="347"/>
      <c r="G55" s="347"/>
      <c r="H55" s="122"/>
    </row>
    <row r="56" spans="1:10" s="69" customFormat="1">
      <c r="A56" s="348"/>
      <c r="B56" s="348"/>
      <c r="C56" s="348"/>
      <c r="D56" s="348"/>
      <c r="E56" s="348"/>
      <c r="F56" s="348"/>
      <c r="G56" s="348"/>
      <c r="H56" s="12"/>
    </row>
    <row r="57" spans="1:10" s="69" customFormat="1">
      <c r="A57" s="346"/>
      <c r="B57" s="346"/>
      <c r="C57" s="346"/>
      <c r="D57" s="346"/>
      <c r="E57" s="347"/>
      <c r="F57" s="347"/>
      <c r="G57" s="347"/>
      <c r="H57" s="122"/>
    </row>
    <row r="58" spans="1:10">
      <c r="A58" s="12"/>
      <c r="B58" s="12"/>
      <c r="C58" s="12"/>
      <c r="D58" s="12"/>
      <c r="E58" s="12"/>
      <c r="F58" s="12"/>
    </row>
    <row r="59" spans="1:10" ht="14.25" thickBot="1">
      <c r="A59" s="206"/>
    </row>
    <row r="60" spans="1:10" ht="15" thickTop="1" thickBot="1">
      <c r="A60" s="277" t="s">
        <v>20</v>
      </c>
      <c r="B60" s="246" t="s">
        <v>134</v>
      </c>
      <c r="C60" s="568"/>
      <c r="D60" s="569"/>
      <c r="E60" s="568"/>
      <c r="F60" s="569"/>
      <c r="G60" s="568"/>
      <c r="H60" s="569"/>
      <c r="I60" s="568"/>
      <c r="J60" s="575"/>
    </row>
    <row r="61" spans="1:10" ht="16.5" thickBot="1">
      <c r="A61" s="278" t="s">
        <v>21</v>
      </c>
      <c r="B61" s="247" t="s">
        <v>270</v>
      </c>
      <c r="C61" s="605"/>
      <c r="D61" s="606"/>
      <c r="E61" s="576"/>
      <c r="F61" s="577"/>
      <c r="G61" s="576"/>
      <c r="H61" s="577"/>
      <c r="I61" s="576"/>
      <c r="J61" s="578"/>
    </row>
    <row r="62" spans="1:10" ht="14.25" thickBot="1">
      <c r="A62" s="278" t="s">
        <v>22</v>
      </c>
      <c r="B62" s="247" t="s">
        <v>271</v>
      </c>
      <c r="C62" s="229"/>
      <c r="D62" s="229"/>
      <c r="E62" s="275"/>
      <c r="F62" s="275"/>
      <c r="G62" s="275"/>
      <c r="H62" s="275"/>
      <c r="I62" s="275"/>
      <c r="J62" s="276"/>
    </row>
    <row r="63" spans="1:10" ht="14.25" thickBot="1">
      <c r="A63" s="278" t="s">
        <v>23</v>
      </c>
      <c r="B63" s="247" t="s">
        <v>26</v>
      </c>
      <c r="C63" s="576"/>
      <c r="D63" s="577"/>
      <c r="E63" s="576"/>
      <c r="F63" s="577"/>
      <c r="G63" s="576"/>
      <c r="H63" s="577"/>
      <c r="I63" s="576"/>
      <c r="J63" s="578"/>
    </row>
    <row r="64" spans="1:10" ht="14.25" thickBot="1">
      <c r="A64" s="278" t="s">
        <v>24</v>
      </c>
      <c r="B64" s="247" t="s">
        <v>490</v>
      </c>
      <c r="C64" s="576"/>
      <c r="D64" s="577"/>
      <c r="E64" s="576"/>
      <c r="F64" s="577"/>
      <c r="G64" s="576"/>
      <c r="H64" s="577"/>
      <c r="I64" s="576"/>
      <c r="J64" s="578"/>
    </row>
    <row r="65" spans="1:10" ht="14.25" thickBot="1">
      <c r="A65" s="250"/>
      <c r="B65" s="248" t="s">
        <v>28</v>
      </c>
      <c r="C65" s="579"/>
      <c r="D65" s="580"/>
      <c r="E65" s="579"/>
      <c r="F65" s="580"/>
      <c r="G65" s="579"/>
      <c r="H65" s="580"/>
      <c r="I65" s="579"/>
      <c r="J65" s="581"/>
    </row>
    <row r="66" spans="1:10" ht="15" thickTop="1" thickBot="1">
      <c r="A66" s="278" t="s">
        <v>273</v>
      </c>
      <c r="B66" s="247" t="s">
        <v>178</v>
      </c>
      <c r="C66" s="568"/>
      <c r="D66" s="569"/>
      <c r="E66" s="568"/>
      <c r="F66" s="569"/>
      <c r="G66" s="568"/>
      <c r="H66" s="569"/>
      <c r="I66" s="568"/>
      <c r="J66" s="575"/>
    </row>
    <row r="67" spans="1:10" ht="14.25" thickBot="1">
      <c r="A67" s="278" t="s">
        <v>274</v>
      </c>
      <c r="B67" s="247" t="s">
        <v>270</v>
      </c>
      <c r="C67" s="576"/>
      <c r="D67" s="577"/>
      <c r="E67" s="576"/>
      <c r="F67" s="577"/>
      <c r="G67" s="576"/>
      <c r="H67" s="577"/>
      <c r="I67" s="576"/>
      <c r="J67" s="578"/>
    </row>
    <row r="68" spans="1:10" ht="14.25" thickBot="1">
      <c r="A68" s="278" t="s">
        <v>275</v>
      </c>
      <c r="B68" s="247" t="s">
        <v>276</v>
      </c>
      <c r="C68" s="576"/>
      <c r="D68" s="577"/>
      <c r="E68" s="576"/>
      <c r="F68" s="577"/>
      <c r="G68" s="576"/>
      <c r="H68" s="577"/>
      <c r="I68" s="576"/>
      <c r="J68" s="578"/>
    </row>
    <row r="69" spans="1:10" ht="14.25" thickBot="1">
      <c r="A69" s="278" t="s">
        <v>277</v>
      </c>
      <c r="B69" s="247" t="s">
        <v>278</v>
      </c>
      <c r="C69" s="576"/>
      <c r="D69" s="577"/>
      <c r="E69" s="576"/>
      <c r="F69" s="577"/>
      <c r="G69" s="576"/>
      <c r="H69" s="577"/>
      <c r="I69" s="576"/>
      <c r="J69" s="578"/>
    </row>
    <row r="70" spans="1:10" ht="26.25" thickBot="1">
      <c r="A70" s="278" t="s">
        <v>23</v>
      </c>
      <c r="B70" s="247" t="s">
        <v>401</v>
      </c>
      <c r="C70" s="576"/>
      <c r="D70" s="577"/>
      <c r="E70" s="576"/>
      <c r="F70" s="577"/>
      <c r="G70" s="576"/>
      <c r="H70" s="577"/>
      <c r="I70" s="576"/>
      <c r="J70" s="578"/>
    </row>
    <row r="71" spans="1:10" ht="14.25" thickBot="1">
      <c r="A71" s="278" t="s">
        <v>24</v>
      </c>
      <c r="B71" s="247" t="s">
        <v>403</v>
      </c>
      <c r="C71" s="576"/>
      <c r="D71" s="577"/>
      <c r="E71" s="576"/>
      <c r="F71" s="577"/>
      <c r="G71" s="576"/>
      <c r="H71" s="577"/>
      <c r="I71" s="576"/>
      <c r="J71" s="578"/>
    </row>
    <row r="72" spans="1:10" ht="14.25" thickBot="1">
      <c r="A72" s="249"/>
      <c r="B72" s="247" t="s">
        <v>491</v>
      </c>
      <c r="C72" s="576"/>
      <c r="D72" s="577"/>
      <c r="E72" s="576"/>
      <c r="F72" s="577"/>
      <c r="G72" s="576"/>
      <c r="H72" s="577"/>
      <c r="I72" s="576"/>
      <c r="J72" s="578"/>
    </row>
    <row r="73" spans="1:10" ht="14.25" thickBot="1">
      <c r="A73" s="250"/>
      <c r="B73" s="248" t="s">
        <v>28</v>
      </c>
      <c r="C73" s="579"/>
      <c r="D73" s="580"/>
      <c r="E73" s="579"/>
      <c r="F73" s="580"/>
      <c r="G73" s="579"/>
      <c r="H73" s="580"/>
      <c r="I73" s="579"/>
      <c r="J73" s="581"/>
    </row>
    <row r="74" spans="1:10" ht="15" thickTop="1" thickBot="1">
      <c r="A74" s="602" t="s">
        <v>405</v>
      </c>
      <c r="B74" s="247" t="s">
        <v>406</v>
      </c>
      <c r="C74" s="568"/>
      <c r="D74" s="569"/>
      <c r="E74" s="568"/>
      <c r="F74" s="569"/>
      <c r="G74" s="568"/>
      <c r="H74" s="569"/>
      <c r="I74" s="568"/>
      <c r="J74" s="575"/>
    </row>
    <row r="75" spans="1:10" ht="16.5" thickBot="1">
      <c r="A75" s="603"/>
      <c r="B75" s="247" t="s">
        <v>270</v>
      </c>
      <c r="C75" s="605"/>
      <c r="D75" s="606"/>
      <c r="E75" s="576"/>
      <c r="F75" s="577"/>
      <c r="G75" s="576"/>
      <c r="H75" s="577"/>
      <c r="I75" s="576"/>
      <c r="J75" s="578"/>
    </row>
    <row r="76" spans="1:10" ht="14.25" thickBot="1">
      <c r="A76" s="603"/>
      <c r="B76" s="247" t="s">
        <v>492</v>
      </c>
      <c r="C76" s="275"/>
      <c r="D76" s="275"/>
      <c r="E76" s="275"/>
      <c r="F76" s="275"/>
      <c r="G76" s="275"/>
      <c r="H76" s="275"/>
      <c r="I76" s="275"/>
      <c r="J76" s="276"/>
    </row>
    <row r="77" spans="1:10" ht="14.25" thickBot="1">
      <c r="A77" s="603"/>
      <c r="B77" s="247" t="s">
        <v>357</v>
      </c>
      <c r="C77" s="576"/>
      <c r="D77" s="577"/>
      <c r="E77" s="576"/>
      <c r="F77" s="577"/>
      <c r="G77" s="576"/>
      <c r="H77" s="577"/>
      <c r="I77" s="576"/>
      <c r="J77" s="578"/>
    </row>
    <row r="78" spans="1:10" ht="26.25" thickBot="1">
      <c r="A78" s="603"/>
      <c r="B78" s="273" t="s">
        <v>493</v>
      </c>
      <c r="C78" s="576"/>
      <c r="D78" s="577"/>
      <c r="E78" s="576"/>
      <c r="F78" s="577"/>
      <c r="G78" s="576"/>
      <c r="H78" s="577"/>
      <c r="I78" s="576"/>
      <c r="J78" s="578"/>
    </row>
    <row r="79" spans="1:10" ht="14.25" thickBot="1">
      <c r="A79" s="604"/>
      <c r="B79" s="248" t="s">
        <v>28</v>
      </c>
      <c r="C79" s="579"/>
      <c r="D79" s="580"/>
      <c r="E79" s="579"/>
      <c r="F79" s="580"/>
      <c r="G79" s="579"/>
      <c r="H79" s="580"/>
      <c r="I79" s="579"/>
      <c r="J79" s="581"/>
    </row>
    <row r="80" spans="1:10" ht="21.75" thickTop="1" thickBot="1">
      <c r="A80" s="584" t="s">
        <v>160</v>
      </c>
      <c r="B80" s="584"/>
      <c r="C80" s="584"/>
      <c r="D80" s="584"/>
      <c r="E80" s="584"/>
      <c r="F80" s="584"/>
      <c r="G80" s="584"/>
      <c r="H80" s="584"/>
      <c r="I80" s="584"/>
      <c r="J80" s="584"/>
    </row>
    <row r="81" spans="1:10" ht="14.25" thickTop="1">
      <c r="A81" s="651"/>
      <c r="B81" s="651"/>
      <c r="C81" s="651"/>
      <c r="D81" s="651"/>
      <c r="E81" s="651"/>
      <c r="F81" s="651"/>
      <c r="G81" s="651"/>
      <c r="H81" s="651"/>
      <c r="I81" s="651"/>
      <c r="J81" s="651"/>
    </row>
    <row r="82" spans="1:10">
      <c r="A82" s="652"/>
      <c r="B82" s="652"/>
      <c r="C82" s="652"/>
      <c r="D82" s="652"/>
      <c r="E82" s="652"/>
      <c r="F82" s="652"/>
      <c r="G82" s="652"/>
      <c r="H82" s="652"/>
      <c r="I82" s="652"/>
      <c r="J82" s="652"/>
    </row>
    <row r="83" spans="1:10">
      <c r="A83" s="652"/>
      <c r="B83" s="652"/>
      <c r="C83" s="652"/>
      <c r="D83" s="652"/>
      <c r="E83" s="652"/>
      <c r="F83" s="652"/>
      <c r="G83" s="652"/>
      <c r="H83" s="652"/>
      <c r="I83" s="652"/>
      <c r="J83" s="652"/>
    </row>
    <row r="84" spans="1:10">
      <c r="A84" s="652"/>
      <c r="B84" s="652"/>
      <c r="C84" s="652"/>
      <c r="D84" s="652"/>
      <c r="E84" s="652"/>
      <c r="F84" s="652"/>
      <c r="G84" s="652"/>
      <c r="H84" s="652"/>
      <c r="I84" s="652"/>
      <c r="J84" s="652"/>
    </row>
    <row r="85" spans="1:10">
      <c r="A85" s="652"/>
      <c r="B85" s="652"/>
      <c r="C85" s="652"/>
      <c r="D85" s="652"/>
      <c r="E85" s="652"/>
      <c r="F85" s="652"/>
      <c r="G85" s="652"/>
      <c r="H85" s="652"/>
      <c r="I85" s="652"/>
      <c r="J85" s="652"/>
    </row>
    <row r="86" spans="1:10">
      <c r="A86" s="652"/>
      <c r="B86" s="652"/>
      <c r="C86" s="652"/>
      <c r="D86" s="652"/>
      <c r="E86" s="652"/>
      <c r="F86" s="652"/>
      <c r="G86" s="652"/>
      <c r="H86" s="652"/>
      <c r="I86" s="652"/>
      <c r="J86" s="652"/>
    </row>
    <row r="87" spans="1:10">
      <c r="A87" s="652"/>
      <c r="B87" s="652"/>
      <c r="C87" s="652"/>
      <c r="D87" s="652"/>
      <c r="E87" s="652"/>
      <c r="F87" s="652"/>
      <c r="G87" s="652"/>
      <c r="H87" s="652"/>
      <c r="I87" s="652"/>
      <c r="J87" s="652"/>
    </row>
    <row r="88" spans="1:10">
      <c r="A88" s="652"/>
      <c r="B88" s="652"/>
      <c r="C88" s="652"/>
      <c r="D88" s="652"/>
      <c r="E88" s="652"/>
      <c r="F88" s="652"/>
      <c r="G88" s="652"/>
      <c r="H88" s="652"/>
      <c r="I88" s="652"/>
      <c r="J88" s="652"/>
    </row>
    <row r="89" spans="1:10">
      <c r="A89" s="652"/>
      <c r="B89" s="652"/>
      <c r="C89" s="652"/>
      <c r="D89" s="652"/>
      <c r="E89" s="652"/>
      <c r="F89" s="652"/>
      <c r="G89" s="652"/>
      <c r="H89" s="652"/>
      <c r="I89" s="652"/>
      <c r="J89" s="652"/>
    </row>
    <row r="90" spans="1:10">
      <c r="A90" s="652"/>
      <c r="B90" s="652"/>
      <c r="C90" s="652"/>
      <c r="D90" s="652"/>
      <c r="E90" s="652"/>
      <c r="F90" s="652"/>
      <c r="G90" s="652"/>
      <c r="H90" s="652"/>
      <c r="I90" s="652"/>
      <c r="J90" s="652"/>
    </row>
    <row r="91" spans="1:10">
      <c r="A91" s="652"/>
      <c r="B91" s="652"/>
      <c r="C91" s="652"/>
      <c r="D91" s="652"/>
      <c r="E91" s="652"/>
      <c r="F91" s="652"/>
      <c r="G91" s="652"/>
      <c r="H91" s="652"/>
      <c r="I91" s="652"/>
      <c r="J91" s="652"/>
    </row>
    <row r="92" spans="1:10">
      <c r="A92" s="652"/>
      <c r="B92" s="652"/>
      <c r="C92" s="652"/>
      <c r="D92" s="652"/>
      <c r="E92" s="652"/>
      <c r="F92" s="652"/>
      <c r="G92" s="652"/>
      <c r="H92" s="652"/>
      <c r="I92" s="652"/>
      <c r="J92" s="652"/>
    </row>
    <row r="93" spans="1:10">
      <c r="A93" s="652"/>
      <c r="B93" s="652"/>
      <c r="C93" s="652"/>
      <c r="D93" s="652"/>
      <c r="E93" s="652"/>
      <c r="F93" s="652"/>
      <c r="G93" s="652"/>
      <c r="H93" s="652"/>
      <c r="I93" s="652"/>
      <c r="J93" s="652"/>
    </row>
    <row r="94" spans="1:10" ht="14.25" thickBot="1">
      <c r="A94" s="653"/>
      <c r="B94" s="653"/>
      <c r="C94" s="653"/>
      <c r="D94" s="653"/>
      <c r="E94" s="653"/>
      <c r="F94" s="653"/>
      <c r="G94" s="653"/>
      <c r="H94" s="653"/>
      <c r="I94" s="653"/>
      <c r="J94" s="653"/>
    </row>
    <row r="95" spans="1:10" ht="14.25" thickBot="1">
      <c r="A95" s="626" t="s">
        <v>211</v>
      </c>
      <c r="B95" s="626"/>
      <c r="C95" s="626"/>
      <c r="D95" s="626"/>
      <c r="E95" s="626"/>
      <c r="F95" s="626"/>
      <c r="G95" s="626"/>
      <c r="H95" s="626"/>
      <c r="I95" s="626"/>
      <c r="J95" s="626"/>
    </row>
    <row r="96" spans="1:10" ht="14.25" thickTop="1">
      <c r="A96" s="566" t="s">
        <v>501</v>
      </c>
      <c r="B96" s="566"/>
      <c r="C96" s="566"/>
      <c r="D96" s="566"/>
      <c r="E96" s="566"/>
      <c r="F96" s="566"/>
      <c r="G96" s="566"/>
      <c r="H96" s="566"/>
      <c r="I96" s="566"/>
      <c r="J96" s="566"/>
    </row>
    <row r="97" spans="1:1">
      <c r="A97" s="206"/>
    </row>
    <row r="98" spans="1:1">
      <c r="A98" s="206"/>
    </row>
  </sheetData>
  <mergeCells count="103">
    <mergeCell ref="A27:B27"/>
    <mergeCell ref="A36:C36"/>
    <mergeCell ref="A80:J80"/>
    <mergeCell ref="A81:J94"/>
    <mergeCell ref="A95:J95"/>
    <mergeCell ref="A96:J96"/>
    <mergeCell ref="A1:F1"/>
    <mergeCell ref="A2:F2"/>
    <mergeCell ref="A3:F3"/>
    <mergeCell ref="B7:D7"/>
    <mergeCell ref="C78:D78"/>
    <mergeCell ref="E78:F78"/>
    <mergeCell ref="G78:H78"/>
    <mergeCell ref="I78:J78"/>
    <mergeCell ref="C79:D79"/>
    <mergeCell ref="E79:F79"/>
    <mergeCell ref="G79:H79"/>
    <mergeCell ref="I79:J79"/>
    <mergeCell ref="E75:F75"/>
    <mergeCell ref="G75:H75"/>
    <mergeCell ref="I75:J75"/>
    <mergeCell ref="C77:D77"/>
    <mergeCell ref="E77:F77"/>
    <mergeCell ref="G77:H77"/>
    <mergeCell ref="I77:J77"/>
    <mergeCell ref="C73:D73"/>
    <mergeCell ref="E73:F73"/>
    <mergeCell ref="G73:H73"/>
    <mergeCell ref="I73:J73"/>
    <mergeCell ref="A74:A79"/>
    <mergeCell ref="C74:D74"/>
    <mergeCell ref="E74:F74"/>
    <mergeCell ref="G74:H74"/>
    <mergeCell ref="I74:J74"/>
    <mergeCell ref="C75:D75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63:D63"/>
    <mergeCell ref="E63:F63"/>
    <mergeCell ref="G63:H63"/>
    <mergeCell ref="I63:J63"/>
    <mergeCell ref="C64:D64"/>
    <mergeCell ref="E64:F64"/>
    <mergeCell ref="G64:H64"/>
    <mergeCell ref="I64:J64"/>
    <mergeCell ref="C60:D60"/>
    <mergeCell ref="E60:F60"/>
    <mergeCell ref="G60:H60"/>
    <mergeCell ref="I60:J60"/>
    <mergeCell ref="C61:D61"/>
    <mergeCell ref="E61:F61"/>
    <mergeCell ref="G61:H61"/>
    <mergeCell ref="I61:J61"/>
    <mergeCell ref="C23:D23"/>
    <mergeCell ref="C24:D24"/>
    <mergeCell ref="A25:F25"/>
    <mergeCell ref="A26:C26"/>
    <mergeCell ref="D26:F26"/>
    <mergeCell ref="C15:D15"/>
    <mergeCell ref="C16:D16"/>
    <mergeCell ref="C17:D17"/>
    <mergeCell ref="C18:D18"/>
    <mergeCell ref="C19:D19"/>
    <mergeCell ref="C20:D20"/>
    <mergeCell ref="C9:D9"/>
    <mergeCell ref="C10:D10"/>
    <mergeCell ref="C11:D11"/>
    <mergeCell ref="C12:D12"/>
    <mergeCell ref="C13:D13"/>
    <mergeCell ref="C14:D14"/>
    <mergeCell ref="B6:D6"/>
    <mergeCell ref="C21:D21"/>
    <mergeCell ref="C22:D2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08"/>
  <sheetViews>
    <sheetView topLeftCell="A7" workbookViewId="0">
      <selection activeCell="L37" sqref="L37"/>
    </sheetView>
  </sheetViews>
  <sheetFormatPr defaultRowHeight="13.5"/>
  <cols>
    <col min="1" max="1" width="16.125" bestFit="1" customWidth="1"/>
    <col min="2" max="5" width="13.5" customWidth="1"/>
  </cols>
  <sheetData>
    <row r="1" spans="1:16" ht="18.75">
      <c r="A1" s="379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</row>
    <row r="2" spans="1:16" ht="20.25">
      <c r="A2" s="380" t="s">
        <v>509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</row>
    <row r="3" spans="1:16" ht="14.25">
      <c r="A3" s="572" t="s">
        <v>510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</row>
    <row r="4" spans="1:16">
      <c r="A4" s="304" t="s">
        <v>254</v>
      </c>
      <c r="B4" s="308"/>
      <c r="C4" s="304" t="s">
        <v>255</v>
      </c>
      <c r="D4" s="308"/>
      <c r="E4" s="304" t="s">
        <v>256</v>
      </c>
      <c r="F4" s="308" t="s">
        <v>392</v>
      </c>
    </row>
    <row r="5" spans="1:16">
      <c r="A5" s="304" t="s">
        <v>497</v>
      </c>
      <c r="B5" s="308"/>
      <c r="C5" s="304" t="s">
        <v>258</v>
      </c>
      <c r="D5" s="308"/>
      <c r="E5" s="304" t="s">
        <v>259</v>
      </c>
      <c r="F5" s="308"/>
    </row>
    <row r="6" spans="1:16">
      <c r="A6" s="304" t="s">
        <v>169</v>
      </c>
      <c r="B6" s="665" t="s">
        <v>392</v>
      </c>
      <c r="C6" s="665"/>
      <c r="D6" s="665"/>
      <c r="E6" s="304" t="s">
        <v>511</v>
      </c>
      <c r="F6" s="224"/>
    </row>
    <row r="7" spans="1:16" ht="13.5" customHeight="1">
      <c r="A7" s="207" t="s">
        <v>514</v>
      </c>
      <c r="B7" s="645"/>
      <c r="C7" s="645"/>
      <c r="D7" s="645"/>
      <c r="E7" s="304"/>
      <c r="F7" s="224" t="s">
        <v>392</v>
      </c>
    </row>
    <row r="8" spans="1:16">
      <c r="A8" s="199"/>
    </row>
    <row r="9" spans="1:16" ht="14.25" thickBot="1">
      <c r="A9" s="199"/>
    </row>
    <row r="10" spans="1:16">
      <c r="A10" s="309" t="s">
        <v>504</v>
      </c>
      <c r="B10" s="310" t="s">
        <v>515</v>
      </c>
      <c r="C10" s="315" t="s">
        <v>464</v>
      </c>
      <c r="D10" s="318" t="s">
        <v>465</v>
      </c>
    </row>
    <row r="11" spans="1:16">
      <c r="A11" s="311"/>
      <c r="B11" s="312"/>
      <c r="C11" s="316"/>
      <c r="D11" s="319"/>
    </row>
    <row r="12" spans="1:16">
      <c r="A12" s="311"/>
      <c r="B12" s="312"/>
      <c r="C12" s="316"/>
      <c r="D12" s="319"/>
    </row>
    <row r="13" spans="1:16">
      <c r="A13" s="311"/>
      <c r="B13" s="312"/>
      <c r="C13" s="316"/>
      <c r="D13" s="319"/>
      <c r="G13" s="20"/>
      <c r="H13" s="222" t="s">
        <v>72</v>
      </c>
    </row>
    <row r="14" spans="1:16">
      <c r="A14" s="311"/>
      <c r="B14" s="312"/>
      <c r="C14" s="316"/>
      <c r="D14" s="319"/>
      <c r="G14" s="24"/>
      <c r="H14" s="222" t="s">
        <v>73</v>
      </c>
    </row>
    <row r="15" spans="1:16">
      <c r="A15" s="311"/>
      <c r="B15" s="312"/>
      <c r="C15" s="316"/>
      <c r="D15" s="319"/>
      <c r="G15" s="28"/>
      <c r="H15" s="222" t="s">
        <v>74</v>
      </c>
    </row>
    <row r="16" spans="1:16">
      <c r="A16" s="311"/>
      <c r="B16" s="312"/>
      <c r="C16" s="316"/>
      <c r="D16" s="319"/>
    </row>
    <row r="17" spans="1:16">
      <c r="A17" s="311"/>
      <c r="B17" s="312"/>
      <c r="C17" s="316"/>
      <c r="D17" s="319"/>
    </row>
    <row r="18" spans="1:16">
      <c r="A18" s="311"/>
      <c r="B18" s="312"/>
      <c r="C18" s="316"/>
      <c r="D18" s="319"/>
    </row>
    <row r="19" spans="1:16">
      <c r="A19" s="311"/>
      <c r="B19" s="312"/>
      <c r="C19" s="316"/>
      <c r="D19" s="319"/>
    </row>
    <row r="20" spans="1:16">
      <c r="A20" s="311"/>
      <c r="B20" s="312"/>
      <c r="C20" s="316"/>
      <c r="D20" s="319"/>
    </row>
    <row r="21" spans="1:16">
      <c r="A21" s="311"/>
      <c r="B21" s="312"/>
      <c r="C21" s="316"/>
      <c r="D21" s="319"/>
    </row>
    <row r="22" spans="1:16">
      <c r="A22" s="311"/>
      <c r="B22" s="312"/>
      <c r="C22" s="316"/>
      <c r="D22" s="319"/>
    </row>
    <row r="23" spans="1:16">
      <c r="A23" s="311"/>
      <c r="B23" s="312"/>
      <c r="C23" s="316"/>
      <c r="D23" s="319"/>
    </row>
    <row r="24" spans="1:16">
      <c r="A24" s="311"/>
      <c r="B24" s="312"/>
      <c r="C24" s="316"/>
      <c r="D24" s="319"/>
    </row>
    <row r="25" spans="1:16">
      <c r="A25" s="311"/>
      <c r="B25" s="312"/>
      <c r="C25" s="316"/>
      <c r="D25" s="319"/>
    </row>
    <row r="26" spans="1:16">
      <c r="A26" s="311"/>
      <c r="B26" s="312"/>
      <c r="C26" s="316"/>
      <c r="D26" s="319"/>
    </row>
    <row r="27" spans="1:16">
      <c r="A27" s="311"/>
      <c r="B27" s="312"/>
      <c r="C27" s="316"/>
      <c r="D27" s="319"/>
    </row>
    <row r="28" spans="1:16">
      <c r="A28" s="311"/>
      <c r="B28" s="312"/>
      <c r="C28" s="316"/>
      <c r="D28" s="319"/>
    </row>
    <row r="29" spans="1:16">
      <c r="A29" s="311"/>
      <c r="B29" s="312"/>
      <c r="C29" s="316"/>
      <c r="D29" s="319"/>
    </row>
    <row r="30" spans="1:16">
      <c r="A30" s="311"/>
      <c r="B30" s="312"/>
      <c r="C30" s="316"/>
      <c r="D30" s="319"/>
    </row>
    <row r="31" spans="1:16" ht="14.25" thickBot="1">
      <c r="A31" s="313"/>
      <c r="B31" s="314"/>
      <c r="C31" s="317"/>
      <c r="D31" s="320"/>
    </row>
    <row r="32" spans="1:16" ht="15" thickTop="1" thickBot="1">
      <c r="A32" s="669" t="s">
        <v>498</v>
      </c>
      <c r="B32" s="669"/>
      <c r="C32" s="669"/>
      <c r="D32" s="669"/>
      <c r="E32" s="613"/>
      <c r="F32" s="613"/>
      <c r="G32" s="613"/>
      <c r="H32" s="613"/>
      <c r="I32" s="613"/>
      <c r="J32" s="613"/>
      <c r="K32" s="613"/>
      <c r="L32" s="613"/>
      <c r="M32" s="613"/>
      <c r="N32" s="613"/>
      <c r="O32" s="613"/>
      <c r="P32" s="613"/>
    </row>
    <row r="33" spans="1:16" ht="14.25" thickTop="1">
      <c r="A33" s="566" t="s">
        <v>512</v>
      </c>
      <c r="B33" s="566"/>
      <c r="C33" s="566"/>
      <c r="D33" s="566"/>
      <c r="E33" s="566"/>
      <c r="F33" s="566"/>
      <c r="G33" s="566"/>
      <c r="H33" s="566"/>
      <c r="I33" s="585" t="s">
        <v>544</v>
      </c>
      <c r="J33" s="585"/>
      <c r="K33" s="585"/>
      <c r="L33" s="585"/>
      <c r="M33" s="585"/>
      <c r="N33" s="585"/>
      <c r="O33" s="585"/>
      <c r="P33" s="585"/>
    </row>
    <row r="34" spans="1:16" s="222" customFormat="1">
      <c r="A34" s="121"/>
      <c r="B34" s="121"/>
      <c r="C34" s="121"/>
      <c r="D34" s="121"/>
      <c r="E34" s="121"/>
      <c r="F34" s="121"/>
      <c r="G34" s="121"/>
      <c r="H34" s="121"/>
      <c r="I34" s="349"/>
      <c r="J34" s="349"/>
      <c r="K34" s="349"/>
      <c r="L34" s="349"/>
      <c r="M34" s="349"/>
      <c r="N34" s="349"/>
      <c r="O34" s="349"/>
      <c r="P34" s="349"/>
    </row>
    <row r="35" spans="1:16" s="69" customFormat="1" ht="14.25" thickBot="1">
      <c r="A35" s="497" t="s">
        <v>518</v>
      </c>
      <c r="B35" s="497"/>
    </row>
    <row r="36" spans="1:16" s="69" customFormat="1">
      <c r="A36" s="325" t="s">
        <v>516</v>
      </c>
      <c r="B36" s="334" t="s">
        <v>412</v>
      </c>
      <c r="C36" s="326" t="s">
        <v>519</v>
      </c>
      <c r="D36" s="326" t="s">
        <v>520</v>
      </c>
      <c r="E36" s="326" t="s">
        <v>522</v>
      </c>
      <c r="F36" s="326" t="s">
        <v>524</v>
      </c>
      <c r="G36" s="327" t="s">
        <v>525</v>
      </c>
    </row>
    <row r="37" spans="1:16" s="69" customFormat="1">
      <c r="A37" s="328"/>
      <c r="B37" s="335"/>
      <c r="C37" s="329"/>
      <c r="D37" s="329"/>
      <c r="E37" s="329"/>
      <c r="F37" s="329"/>
      <c r="G37" s="330"/>
    </row>
    <row r="38" spans="1:16" s="69" customFormat="1">
      <c r="A38" s="328"/>
      <c r="B38" s="335"/>
      <c r="C38" s="329"/>
      <c r="D38" s="329"/>
      <c r="E38" s="329"/>
      <c r="F38" s="329"/>
      <c r="G38" s="330"/>
    </row>
    <row r="39" spans="1:16" s="69" customFormat="1">
      <c r="A39" s="328"/>
      <c r="B39" s="335"/>
      <c r="C39" s="329"/>
      <c r="D39" s="329"/>
      <c r="E39" s="329"/>
      <c r="F39" s="329"/>
      <c r="G39" s="330"/>
    </row>
    <row r="40" spans="1:16" s="69" customFormat="1">
      <c r="A40" s="328"/>
      <c r="B40" s="335"/>
      <c r="C40" s="329"/>
      <c r="D40" s="329"/>
      <c r="E40" s="329"/>
      <c r="F40" s="329"/>
      <c r="G40" s="330"/>
    </row>
    <row r="41" spans="1:16" s="69" customFormat="1">
      <c r="A41" s="328"/>
      <c r="B41" s="335"/>
      <c r="C41" s="329"/>
      <c r="D41" s="329"/>
      <c r="E41" s="329"/>
      <c r="F41" s="329"/>
      <c r="G41" s="330"/>
    </row>
    <row r="42" spans="1:16" s="69" customFormat="1" ht="14.25" thickBot="1">
      <c r="A42" s="331"/>
      <c r="B42" s="336"/>
      <c r="C42" s="332"/>
      <c r="D42" s="332"/>
      <c r="E42" s="332"/>
      <c r="F42" s="332"/>
      <c r="G42" s="333"/>
    </row>
    <row r="43" spans="1:16" s="69" customFormat="1">
      <c r="A43" s="324"/>
      <c r="B43" s="323"/>
      <c r="C43" s="323"/>
      <c r="D43" s="323"/>
      <c r="E43" s="323"/>
      <c r="F43" s="323"/>
    </row>
    <row r="44" spans="1:16" s="69" customFormat="1" ht="14.25" thickBot="1">
      <c r="A44" s="497" t="s">
        <v>526</v>
      </c>
      <c r="B44" s="497"/>
      <c r="C44" s="497"/>
      <c r="D44" s="323"/>
      <c r="E44" s="323"/>
      <c r="F44" s="323"/>
    </row>
    <row r="45" spans="1:16" s="69" customFormat="1">
      <c r="A45" s="325" t="s">
        <v>66</v>
      </c>
      <c r="B45" s="326" t="s">
        <v>412</v>
      </c>
      <c r="C45" s="326" t="s">
        <v>529</v>
      </c>
      <c r="D45" s="326" t="s">
        <v>530</v>
      </c>
      <c r="E45" s="326" t="s">
        <v>531</v>
      </c>
      <c r="F45" s="327" t="s">
        <v>532</v>
      </c>
      <c r="G45" s="327" t="s">
        <v>525</v>
      </c>
    </row>
    <row r="46" spans="1:16" s="69" customFormat="1">
      <c r="A46" s="328"/>
      <c r="B46" s="329"/>
      <c r="C46" s="329"/>
      <c r="D46" s="329"/>
      <c r="E46" s="329"/>
      <c r="F46" s="330"/>
      <c r="G46" s="330"/>
    </row>
    <row r="47" spans="1:16" s="69" customFormat="1">
      <c r="A47" s="328"/>
      <c r="B47" s="329"/>
      <c r="C47" s="329"/>
      <c r="D47" s="329"/>
      <c r="E47" s="329"/>
      <c r="F47" s="330"/>
      <c r="G47" s="330"/>
    </row>
    <row r="48" spans="1:16" s="69" customFormat="1">
      <c r="A48" s="328"/>
      <c r="B48" s="329"/>
      <c r="C48" s="329"/>
      <c r="D48" s="329"/>
      <c r="E48" s="329"/>
      <c r="F48" s="330"/>
      <c r="G48" s="330"/>
    </row>
    <row r="49" spans="1:8" s="69" customFormat="1">
      <c r="A49" s="328"/>
      <c r="B49" s="329"/>
      <c r="C49" s="329"/>
      <c r="D49" s="329"/>
      <c r="E49" s="329"/>
      <c r="F49" s="330"/>
      <c r="G49" s="330"/>
    </row>
    <row r="50" spans="1:8" s="69" customFormat="1">
      <c r="A50" s="328"/>
      <c r="B50" s="329"/>
      <c r="C50" s="329"/>
      <c r="D50" s="329"/>
      <c r="E50" s="329"/>
      <c r="F50" s="330"/>
      <c r="G50" s="330"/>
    </row>
    <row r="51" spans="1:8" s="69" customFormat="1" ht="14.25" thickBot="1">
      <c r="A51" s="331"/>
      <c r="B51" s="332"/>
      <c r="C51" s="332"/>
      <c r="D51" s="332"/>
      <c r="E51" s="332"/>
      <c r="F51" s="333"/>
      <c r="G51" s="333"/>
    </row>
    <row r="52" spans="1:8" s="69" customFormat="1">
      <c r="A52" s="121"/>
      <c r="B52" s="121"/>
      <c r="C52" s="121"/>
      <c r="D52" s="122"/>
      <c r="E52" s="122"/>
      <c r="F52" s="122"/>
      <c r="G52" s="122"/>
    </row>
    <row r="53" spans="1:8" s="69" customFormat="1">
      <c r="A53" s="344" t="s">
        <v>535</v>
      </c>
      <c r="B53" s="121"/>
      <c r="C53" s="121"/>
      <c r="D53" s="122"/>
      <c r="E53" s="122"/>
      <c r="F53" s="122"/>
      <c r="G53" s="122"/>
    </row>
    <row r="54" spans="1:8" s="69" customFormat="1" ht="24">
      <c r="A54" s="345" t="s">
        <v>536</v>
      </c>
      <c r="B54" s="345" t="s">
        <v>537</v>
      </c>
      <c r="C54" s="345" t="s">
        <v>542</v>
      </c>
      <c r="D54" s="345" t="s">
        <v>543</v>
      </c>
      <c r="E54" s="345" t="s">
        <v>538</v>
      </c>
      <c r="F54" s="345" t="s">
        <v>540</v>
      </c>
      <c r="G54" s="345" t="s">
        <v>541</v>
      </c>
      <c r="H54" s="12"/>
    </row>
    <row r="55" spans="1:8" s="69" customFormat="1">
      <c r="A55" s="346"/>
      <c r="B55" s="346"/>
      <c r="C55" s="346"/>
      <c r="D55" s="346"/>
      <c r="E55" s="347"/>
      <c r="F55" s="347"/>
      <c r="G55" s="347"/>
      <c r="H55" s="122"/>
    </row>
    <row r="56" spans="1:8" s="69" customFormat="1">
      <c r="A56" s="348"/>
      <c r="B56" s="348"/>
      <c r="C56" s="348"/>
      <c r="D56" s="348"/>
      <c r="E56" s="348"/>
      <c r="F56" s="348"/>
      <c r="G56" s="348"/>
      <c r="H56" s="12"/>
    </row>
    <row r="57" spans="1:8" s="69" customFormat="1">
      <c r="A57" s="346"/>
      <c r="B57" s="346"/>
      <c r="C57" s="346"/>
      <c r="D57" s="346"/>
      <c r="E57" s="347"/>
      <c r="F57" s="347"/>
      <c r="G57" s="347"/>
      <c r="H57" s="122"/>
    </row>
    <row r="58" spans="1:8" s="69" customFormat="1">
      <c r="A58" s="348"/>
      <c r="B58" s="348"/>
      <c r="C58" s="348"/>
      <c r="D58" s="348"/>
      <c r="E58" s="348"/>
      <c r="F58" s="348"/>
      <c r="G58" s="348"/>
      <c r="H58" s="12"/>
    </row>
    <row r="59" spans="1:8" s="69" customFormat="1">
      <c r="A59" s="346"/>
      <c r="B59" s="346"/>
      <c r="C59" s="346"/>
      <c r="D59" s="346"/>
      <c r="E59" s="347"/>
      <c r="F59" s="347"/>
      <c r="G59" s="347"/>
      <c r="H59" s="122"/>
    </row>
    <row r="60" spans="1:8" s="69" customFormat="1">
      <c r="A60" s="348"/>
      <c r="B60" s="348"/>
      <c r="C60" s="348"/>
      <c r="D60" s="348"/>
      <c r="E60" s="348"/>
      <c r="F60" s="348"/>
      <c r="G60" s="348"/>
      <c r="H60" s="12"/>
    </row>
    <row r="61" spans="1:8" s="69" customFormat="1">
      <c r="A61" s="346"/>
      <c r="B61" s="346"/>
      <c r="C61" s="346"/>
      <c r="D61" s="346"/>
      <c r="E61" s="347"/>
      <c r="F61" s="347"/>
      <c r="G61" s="347"/>
      <c r="H61" s="122"/>
    </row>
    <row r="62" spans="1:8" s="69" customFormat="1">
      <c r="A62" s="348"/>
      <c r="B62" s="348"/>
      <c r="C62" s="348"/>
      <c r="D62" s="348"/>
      <c r="E62" s="348"/>
      <c r="F62" s="348"/>
      <c r="G62" s="348"/>
      <c r="H62" s="12"/>
    </row>
    <row r="63" spans="1:8" s="69" customFormat="1">
      <c r="A63" s="346"/>
      <c r="B63" s="346"/>
      <c r="C63" s="346"/>
      <c r="D63" s="346"/>
      <c r="E63" s="347"/>
      <c r="F63" s="347"/>
      <c r="G63" s="347"/>
      <c r="H63" s="122"/>
    </row>
    <row r="64" spans="1:8" s="69" customFormat="1">
      <c r="A64" s="348"/>
      <c r="B64" s="348"/>
      <c r="C64" s="348"/>
      <c r="D64" s="348"/>
      <c r="E64" s="348"/>
      <c r="F64" s="348"/>
      <c r="G64" s="348"/>
      <c r="H64" s="12"/>
    </row>
    <row r="65" spans="1:16" s="69" customFormat="1">
      <c r="A65" s="346"/>
      <c r="B65" s="346"/>
      <c r="C65" s="346"/>
      <c r="D65" s="346"/>
      <c r="E65" s="347"/>
      <c r="F65" s="347"/>
      <c r="G65" s="347"/>
      <c r="H65" s="122"/>
    </row>
    <row r="66" spans="1:16" s="352" customFormat="1">
      <c r="A66" s="350"/>
      <c r="B66" s="350"/>
      <c r="C66" s="350"/>
      <c r="D66" s="350"/>
      <c r="E66" s="351"/>
      <c r="F66" s="351"/>
      <c r="G66" s="351"/>
      <c r="H66" s="351"/>
    </row>
    <row r="67" spans="1:16" s="352" customFormat="1">
      <c r="A67" s="350"/>
      <c r="B67" s="350"/>
      <c r="C67" s="350"/>
      <c r="D67" s="350"/>
      <c r="E67" s="351"/>
      <c r="F67" s="351"/>
      <c r="G67" s="351"/>
      <c r="H67" s="351"/>
    </row>
    <row r="68" spans="1:16" s="352" customFormat="1" ht="14.25" thickBot="1">
      <c r="A68" s="350"/>
      <c r="B68" s="350"/>
      <c r="C68" s="350"/>
      <c r="D68" s="350"/>
      <c r="E68" s="351"/>
      <c r="F68" s="351"/>
      <c r="G68" s="351"/>
      <c r="H68" s="351"/>
    </row>
    <row r="69" spans="1:16" ht="15" thickTop="1" thickBot="1">
      <c r="A69" s="149"/>
      <c r="B69" s="306" t="s">
        <v>20</v>
      </c>
      <c r="C69" s="670" t="s">
        <v>134</v>
      </c>
      <c r="D69" s="671"/>
      <c r="E69" s="568"/>
      <c r="F69" s="569"/>
      <c r="G69" s="568"/>
      <c r="H69" s="672"/>
      <c r="I69" s="672"/>
      <c r="J69" s="569"/>
      <c r="K69" s="568"/>
      <c r="L69" s="569"/>
      <c r="M69" s="568"/>
      <c r="N69" s="672"/>
      <c r="O69" s="575"/>
      <c r="P69" s="149"/>
    </row>
    <row r="70" spans="1:16" ht="16.5" thickBot="1">
      <c r="A70" s="149"/>
      <c r="B70" s="307" t="s">
        <v>21</v>
      </c>
      <c r="C70" s="666" t="s">
        <v>270</v>
      </c>
      <c r="D70" s="667"/>
      <c r="E70" s="605"/>
      <c r="F70" s="606"/>
      <c r="G70" s="576"/>
      <c r="H70" s="668"/>
      <c r="I70" s="668"/>
      <c r="J70" s="577"/>
      <c r="K70" s="576"/>
      <c r="L70" s="577"/>
      <c r="M70" s="576"/>
      <c r="N70" s="668"/>
      <c r="O70" s="578"/>
      <c r="P70" s="149"/>
    </row>
    <row r="71" spans="1:16" ht="14.25" thickBot="1">
      <c r="A71" s="149"/>
      <c r="B71" s="307" t="s">
        <v>22</v>
      </c>
      <c r="C71" s="666" t="s">
        <v>271</v>
      </c>
      <c r="D71" s="667"/>
      <c r="E71" s="229"/>
      <c r="F71" s="229"/>
      <c r="G71" s="305"/>
      <c r="H71" s="576"/>
      <c r="I71" s="668"/>
      <c r="J71" s="577"/>
      <c r="K71" s="305"/>
      <c r="L71" s="305"/>
      <c r="M71" s="305"/>
      <c r="N71" s="576"/>
      <c r="O71" s="578"/>
      <c r="P71" s="149"/>
    </row>
    <row r="72" spans="1:16" ht="14.25" thickBot="1">
      <c r="A72" s="149"/>
      <c r="B72" s="307" t="s">
        <v>23</v>
      </c>
      <c r="C72" s="666" t="s">
        <v>26</v>
      </c>
      <c r="D72" s="667"/>
      <c r="E72" s="576"/>
      <c r="F72" s="577"/>
      <c r="G72" s="576"/>
      <c r="H72" s="668"/>
      <c r="I72" s="668"/>
      <c r="J72" s="577"/>
      <c r="K72" s="576"/>
      <c r="L72" s="577"/>
      <c r="M72" s="576"/>
      <c r="N72" s="668"/>
      <c r="O72" s="578"/>
      <c r="P72" s="149"/>
    </row>
    <row r="73" spans="1:16" ht="14.25" thickBot="1">
      <c r="A73" s="149"/>
      <c r="B73" s="307" t="s">
        <v>24</v>
      </c>
      <c r="C73" s="666" t="s">
        <v>490</v>
      </c>
      <c r="D73" s="667"/>
      <c r="E73" s="576"/>
      <c r="F73" s="577"/>
      <c r="G73" s="576"/>
      <c r="H73" s="668"/>
      <c r="I73" s="668"/>
      <c r="J73" s="577"/>
      <c r="K73" s="576"/>
      <c r="L73" s="577"/>
      <c r="M73" s="576"/>
      <c r="N73" s="668"/>
      <c r="O73" s="578"/>
      <c r="P73" s="149"/>
    </row>
    <row r="74" spans="1:16" ht="14.25" thickBot="1">
      <c r="A74" s="149"/>
      <c r="B74" s="250"/>
      <c r="C74" s="673" t="s">
        <v>28</v>
      </c>
      <c r="D74" s="674"/>
      <c r="E74" s="579"/>
      <c r="F74" s="580"/>
      <c r="G74" s="579"/>
      <c r="H74" s="675"/>
      <c r="I74" s="675"/>
      <c r="J74" s="580"/>
      <c r="K74" s="579"/>
      <c r="L74" s="580"/>
      <c r="M74" s="579"/>
      <c r="N74" s="675"/>
      <c r="O74" s="581"/>
      <c r="P74" s="149"/>
    </row>
    <row r="75" spans="1:16" ht="15" thickTop="1" thickBot="1">
      <c r="A75" s="149"/>
      <c r="B75" s="307" t="s">
        <v>273</v>
      </c>
      <c r="C75" s="670" t="s">
        <v>178</v>
      </c>
      <c r="D75" s="671"/>
      <c r="E75" s="568"/>
      <c r="F75" s="569"/>
      <c r="G75" s="568"/>
      <c r="H75" s="672"/>
      <c r="I75" s="672"/>
      <c r="J75" s="569"/>
      <c r="K75" s="568"/>
      <c r="L75" s="569"/>
      <c r="M75" s="568"/>
      <c r="N75" s="672"/>
      <c r="O75" s="575"/>
      <c r="P75" s="149"/>
    </row>
    <row r="76" spans="1:16" ht="14.25" thickBot="1">
      <c r="A76" s="149"/>
      <c r="B76" s="307" t="s">
        <v>274</v>
      </c>
      <c r="C76" s="666" t="s">
        <v>270</v>
      </c>
      <c r="D76" s="667"/>
      <c r="E76" s="576"/>
      <c r="F76" s="577"/>
      <c r="G76" s="576"/>
      <c r="H76" s="668"/>
      <c r="I76" s="668"/>
      <c r="J76" s="577"/>
      <c r="K76" s="576"/>
      <c r="L76" s="577"/>
      <c r="M76" s="576"/>
      <c r="N76" s="668"/>
      <c r="O76" s="578"/>
      <c r="P76" s="149"/>
    </row>
    <row r="77" spans="1:16" ht="14.25" thickBot="1">
      <c r="A77" s="149"/>
      <c r="B77" s="307" t="s">
        <v>275</v>
      </c>
      <c r="C77" s="666" t="s">
        <v>276</v>
      </c>
      <c r="D77" s="667"/>
      <c r="E77" s="576"/>
      <c r="F77" s="577"/>
      <c r="G77" s="576"/>
      <c r="H77" s="668"/>
      <c r="I77" s="668"/>
      <c r="J77" s="577"/>
      <c r="K77" s="576"/>
      <c r="L77" s="577"/>
      <c r="M77" s="576"/>
      <c r="N77" s="668"/>
      <c r="O77" s="578"/>
      <c r="P77" s="149"/>
    </row>
    <row r="78" spans="1:16" ht="14.25" thickBot="1">
      <c r="A78" s="149"/>
      <c r="B78" s="307" t="s">
        <v>277</v>
      </c>
      <c r="C78" s="666" t="s">
        <v>278</v>
      </c>
      <c r="D78" s="667"/>
      <c r="E78" s="576"/>
      <c r="F78" s="577"/>
      <c r="G78" s="576"/>
      <c r="H78" s="668"/>
      <c r="I78" s="668"/>
      <c r="J78" s="577"/>
      <c r="K78" s="576"/>
      <c r="L78" s="577"/>
      <c r="M78" s="576"/>
      <c r="N78" s="668"/>
      <c r="O78" s="578"/>
      <c r="P78" s="149"/>
    </row>
    <row r="79" spans="1:16" ht="14.25" thickBot="1">
      <c r="A79" s="149"/>
      <c r="B79" s="307" t="s">
        <v>23</v>
      </c>
      <c r="C79" s="666" t="s">
        <v>401</v>
      </c>
      <c r="D79" s="667"/>
      <c r="E79" s="576"/>
      <c r="F79" s="577"/>
      <c r="G79" s="576"/>
      <c r="H79" s="668"/>
      <c r="I79" s="668"/>
      <c r="J79" s="577"/>
      <c r="K79" s="576"/>
      <c r="L79" s="577"/>
      <c r="M79" s="576"/>
      <c r="N79" s="668"/>
      <c r="O79" s="578"/>
      <c r="P79" s="149"/>
    </row>
    <row r="80" spans="1:16" ht="14.25" thickBot="1">
      <c r="A80" s="149"/>
      <c r="B80" s="307" t="s">
        <v>24</v>
      </c>
      <c r="C80" s="666" t="s">
        <v>403</v>
      </c>
      <c r="D80" s="667"/>
      <c r="E80" s="576"/>
      <c r="F80" s="577"/>
      <c r="G80" s="576"/>
      <c r="H80" s="668"/>
      <c r="I80" s="668"/>
      <c r="J80" s="577"/>
      <c r="K80" s="576"/>
      <c r="L80" s="577"/>
      <c r="M80" s="576"/>
      <c r="N80" s="668"/>
      <c r="O80" s="578"/>
      <c r="P80" s="149"/>
    </row>
    <row r="81" spans="1:16" ht="14.25" thickBot="1">
      <c r="A81" s="149"/>
      <c r="B81" s="249"/>
      <c r="C81" s="666" t="s">
        <v>491</v>
      </c>
      <c r="D81" s="667"/>
      <c r="E81" s="576"/>
      <c r="F81" s="577"/>
      <c r="G81" s="576"/>
      <c r="H81" s="668"/>
      <c r="I81" s="668"/>
      <c r="J81" s="577"/>
      <c r="K81" s="576"/>
      <c r="L81" s="577"/>
      <c r="M81" s="576"/>
      <c r="N81" s="668"/>
      <c r="O81" s="578"/>
      <c r="P81" s="149"/>
    </row>
    <row r="82" spans="1:16" ht="14.25" thickBot="1">
      <c r="A82" s="149"/>
      <c r="B82" s="250"/>
      <c r="C82" s="673" t="s">
        <v>28</v>
      </c>
      <c r="D82" s="674"/>
      <c r="E82" s="579"/>
      <c r="F82" s="580"/>
      <c r="G82" s="579"/>
      <c r="H82" s="675"/>
      <c r="I82" s="675"/>
      <c r="J82" s="580"/>
      <c r="K82" s="579"/>
      <c r="L82" s="580"/>
      <c r="M82" s="579"/>
      <c r="N82" s="675"/>
      <c r="O82" s="581"/>
      <c r="P82" s="149"/>
    </row>
    <row r="83" spans="1:16" ht="15" thickTop="1" thickBot="1">
      <c r="A83" s="149"/>
      <c r="B83" s="602" t="s">
        <v>405</v>
      </c>
      <c r="C83" s="670" t="s">
        <v>406</v>
      </c>
      <c r="D83" s="671"/>
      <c r="E83" s="568"/>
      <c r="F83" s="569"/>
      <c r="G83" s="568"/>
      <c r="H83" s="672"/>
      <c r="I83" s="672"/>
      <c r="J83" s="569"/>
      <c r="K83" s="568"/>
      <c r="L83" s="569"/>
      <c r="M83" s="568"/>
      <c r="N83" s="672"/>
      <c r="O83" s="575"/>
      <c r="P83" s="149"/>
    </row>
    <row r="84" spans="1:16" ht="16.5" thickBot="1">
      <c r="A84" s="149"/>
      <c r="B84" s="603"/>
      <c r="C84" s="666" t="s">
        <v>270</v>
      </c>
      <c r="D84" s="667"/>
      <c r="E84" s="605"/>
      <c r="F84" s="606"/>
      <c r="G84" s="576"/>
      <c r="H84" s="668"/>
      <c r="I84" s="668"/>
      <c r="J84" s="577"/>
      <c r="K84" s="576"/>
      <c r="L84" s="577"/>
      <c r="M84" s="576"/>
      <c r="N84" s="668"/>
      <c r="O84" s="578"/>
      <c r="P84" s="149"/>
    </row>
    <row r="85" spans="1:16" ht="14.25" thickBot="1">
      <c r="A85" s="149"/>
      <c r="B85" s="603"/>
      <c r="C85" s="666" t="s">
        <v>492</v>
      </c>
      <c r="D85" s="667"/>
      <c r="E85" s="305"/>
      <c r="F85" s="305"/>
      <c r="G85" s="305"/>
      <c r="H85" s="576"/>
      <c r="I85" s="668"/>
      <c r="J85" s="577"/>
      <c r="K85" s="305"/>
      <c r="L85" s="305"/>
      <c r="M85" s="305"/>
      <c r="N85" s="576"/>
      <c r="O85" s="578"/>
      <c r="P85" s="149"/>
    </row>
    <row r="86" spans="1:16" ht="14.25" thickBot="1">
      <c r="A86" s="149"/>
      <c r="B86" s="603"/>
      <c r="C86" s="666" t="s">
        <v>357</v>
      </c>
      <c r="D86" s="667"/>
      <c r="E86" s="576"/>
      <c r="F86" s="577"/>
      <c r="G86" s="576"/>
      <c r="H86" s="668"/>
      <c r="I86" s="668"/>
      <c r="J86" s="577"/>
      <c r="K86" s="576"/>
      <c r="L86" s="577"/>
      <c r="M86" s="576"/>
      <c r="N86" s="668"/>
      <c r="O86" s="578"/>
      <c r="P86" s="149"/>
    </row>
    <row r="87" spans="1:16" ht="14.25" thickBot="1">
      <c r="A87" s="149"/>
      <c r="B87" s="603"/>
      <c r="C87" s="549" t="s">
        <v>493</v>
      </c>
      <c r="D87" s="551"/>
      <c r="E87" s="576"/>
      <c r="F87" s="577"/>
      <c r="G87" s="576"/>
      <c r="H87" s="668"/>
      <c r="I87" s="668"/>
      <c r="J87" s="577"/>
      <c r="K87" s="576"/>
      <c r="L87" s="577"/>
      <c r="M87" s="576"/>
      <c r="N87" s="668"/>
      <c r="O87" s="578"/>
      <c r="P87" s="149"/>
    </row>
    <row r="88" spans="1:16" ht="14.25" thickBot="1">
      <c r="A88" s="149"/>
      <c r="B88" s="604"/>
      <c r="C88" s="673" t="s">
        <v>28</v>
      </c>
      <c r="D88" s="674"/>
      <c r="E88" s="579"/>
      <c r="F88" s="580"/>
      <c r="G88" s="579"/>
      <c r="H88" s="675"/>
      <c r="I88" s="675"/>
      <c r="J88" s="580"/>
      <c r="K88" s="579"/>
      <c r="L88" s="580"/>
      <c r="M88" s="579"/>
      <c r="N88" s="675"/>
      <c r="O88" s="581"/>
      <c r="P88" s="149"/>
    </row>
    <row r="89" spans="1:16" ht="21.75" thickTop="1" thickBot="1">
      <c r="A89" s="149"/>
      <c r="B89" s="584" t="s">
        <v>160</v>
      </c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149"/>
    </row>
    <row r="90" spans="1:16" ht="14.25" thickTop="1">
      <c r="A90" s="676"/>
      <c r="B90" s="651"/>
      <c r="C90" s="651"/>
      <c r="D90" s="651"/>
      <c r="E90" s="651"/>
      <c r="F90" s="651"/>
      <c r="G90" s="651"/>
      <c r="H90" s="651"/>
      <c r="I90" s="651"/>
      <c r="J90" s="651"/>
      <c r="K90" s="651"/>
      <c r="L90" s="651"/>
      <c r="M90" s="651"/>
      <c r="N90" s="651"/>
      <c r="O90" s="651"/>
      <c r="P90" s="676"/>
    </row>
    <row r="91" spans="1:16">
      <c r="A91" s="676"/>
      <c r="B91" s="652"/>
      <c r="C91" s="652"/>
      <c r="D91" s="652"/>
      <c r="E91" s="652"/>
      <c r="F91" s="652"/>
      <c r="G91" s="652"/>
      <c r="H91" s="652"/>
      <c r="I91" s="652"/>
      <c r="J91" s="652"/>
      <c r="K91" s="652"/>
      <c r="L91" s="652"/>
      <c r="M91" s="652"/>
      <c r="N91" s="652"/>
      <c r="O91" s="652"/>
      <c r="P91" s="676"/>
    </row>
    <row r="92" spans="1:16">
      <c r="A92" s="676"/>
      <c r="B92" s="652"/>
      <c r="C92" s="652"/>
      <c r="D92" s="652"/>
      <c r="E92" s="652"/>
      <c r="F92" s="652"/>
      <c r="G92" s="652"/>
      <c r="H92" s="652"/>
      <c r="I92" s="652"/>
      <c r="J92" s="652"/>
      <c r="K92" s="652"/>
      <c r="L92" s="652"/>
      <c r="M92" s="652"/>
      <c r="N92" s="652"/>
      <c r="O92" s="652"/>
      <c r="P92" s="676"/>
    </row>
    <row r="93" spans="1:16">
      <c r="A93" s="676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76"/>
    </row>
    <row r="94" spans="1:16">
      <c r="A94" s="676"/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76"/>
    </row>
    <row r="95" spans="1:16">
      <c r="A95" s="676"/>
      <c r="B95" s="652"/>
      <c r="C95" s="652"/>
      <c r="D95" s="652"/>
      <c r="E95" s="652"/>
      <c r="F95" s="652"/>
      <c r="G95" s="652"/>
      <c r="H95" s="652"/>
      <c r="I95" s="652"/>
      <c r="J95" s="652"/>
      <c r="K95" s="652"/>
      <c r="L95" s="652"/>
      <c r="M95" s="652"/>
      <c r="N95" s="652"/>
      <c r="O95" s="652"/>
      <c r="P95" s="676"/>
    </row>
    <row r="96" spans="1:16">
      <c r="A96" s="676"/>
      <c r="B96" s="652"/>
      <c r="C96" s="652"/>
      <c r="D96" s="652"/>
      <c r="E96" s="652"/>
      <c r="F96" s="652"/>
      <c r="G96" s="652"/>
      <c r="H96" s="652"/>
      <c r="I96" s="652"/>
      <c r="J96" s="652"/>
      <c r="K96" s="652"/>
      <c r="L96" s="652"/>
      <c r="M96" s="652"/>
      <c r="N96" s="652"/>
      <c r="O96" s="652"/>
      <c r="P96" s="676"/>
    </row>
    <row r="97" spans="1:16">
      <c r="A97" s="676"/>
      <c r="B97" s="652"/>
      <c r="C97" s="652"/>
      <c r="D97" s="652"/>
      <c r="E97" s="652"/>
      <c r="F97" s="652"/>
      <c r="G97" s="652"/>
      <c r="H97" s="652"/>
      <c r="I97" s="652"/>
      <c r="J97" s="652"/>
      <c r="K97" s="652"/>
      <c r="L97" s="652"/>
      <c r="M97" s="652"/>
      <c r="N97" s="652"/>
      <c r="O97" s="652"/>
      <c r="P97" s="676"/>
    </row>
    <row r="98" spans="1:16">
      <c r="A98" s="676"/>
      <c r="B98" s="652"/>
      <c r="C98" s="652"/>
      <c r="D98" s="652"/>
      <c r="E98" s="652"/>
      <c r="F98" s="652"/>
      <c r="G98" s="652"/>
      <c r="H98" s="652"/>
      <c r="I98" s="652"/>
      <c r="J98" s="652"/>
      <c r="K98" s="652"/>
      <c r="L98" s="652"/>
      <c r="M98" s="652"/>
      <c r="N98" s="652"/>
      <c r="O98" s="652"/>
      <c r="P98" s="676"/>
    </row>
    <row r="99" spans="1:16">
      <c r="A99" s="676"/>
      <c r="B99" s="652"/>
      <c r="C99" s="652"/>
      <c r="D99" s="652"/>
      <c r="E99" s="652"/>
      <c r="F99" s="652"/>
      <c r="G99" s="652"/>
      <c r="H99" s="652"/>
      <c r="I99" s="652"/>
      <c r="J99" s="652"/>
      <c r="K99" s="652"/>
      <c r="L99" s="652"/>
      <c r="M99" s="652"/>
      <c r="N99" s="652"/>
      <c r="O99" s="652"/>
      <c r="P99" s="676"/>
    </row>
    <row r="100" spans="1:16">
      <c r="A100" s="676"/>
      <c r="B100" s="652"/>
      <c r="C100" s="652"/>
      <c r="D100" s="652"/>
      <c r="E100" s="652"/>
      <c r="F100" s="652"/>
      <c r="G100" s="652"/>
      <c r="H100" s="652"/>
      <c r="I100" s="652"/>
      <c r="J100" s="652"/>
      <c r="K100" s="652"/>
      <c r="L100" s="652"/>
      <c r="M100" s="652"/>
      <c r="N100" s="652"/>
      <c r="O100" s="652"/>
      <c r="P100" s="676"/>
    </row>
    <row r="101" spans="1:16">
      <c r="A101" s="676"/>
      <c r="B101" s="652"/>
      <c r="C101" s="652"/>
      <c r="D101" s="652"/>
      <c r="E101" s="652"/>
      <c r="F101" s="652"/>
      <c r="G101" s="652"/>
      <c r="H101" s="652"/>
      <c r="I101" s="652"/>
      <c r="J101" s="652"/>
      <c r="K101" s="652"/>
      <c r="L101" s="652"/>
      <c r="M101" s="652"/>
      <c r="N101" s="652"/>
      <c r="O101" s="652"/>
      <c r="P101" s="676"/>
    </row>
    <row r="102" spans="1:16">
      <c r="A102" s="676"/>
      <c r="B102" s="652"/>
      <c r="C102" s="652"/>
      <c r="D102" s="652"/>
      <c r="E102" s="652"/>
      <c r="F102" s="652"/>
      <c r="G102" s="652"/>
      <c r="H102" s="652"/>
      <c r="I102" s="652"/>
      <c r="J102" s="652"/>
      <c r="K102" s="652"/>
      <c r="L102" s="652"/>
      <c r="M102" s="652"/>
      <c r="N102" s="652"/>
      <c r="O102" s="652"/>
      <c r="P102" s="676"/>
    </row>
    <row r="103" spans="1:16" ht="14.25" thickBot="1">
      <c r="A103" s="676"/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76"/>
    </row>
    <row r="104" spans="1:16" ht="14.25" thickBot="1">
      <c r="A104" s="149"/>
      <c r="B104" s="626" t="s">
        <v>211</v>
      </c>
      <c r="C104" s="626"/>
      <c r="D104" s="626"/>
      <c r="E104" s="626"/>
      <c r="F104" s="626"/>
      <c r="G104" s="626"/>
      <c r="H104" s="626"/>
      <c r="I104" s="626"/>
      <c r="J104" s="626"/>
      <c r="K104" s="626"/>
      <c r="L104" s="626"/>
      <c r="M104" s="626"/>
      <c r="N104" s="626"/>
      <c r="O104" s="626"/>
      <c r="P104" s="149"/>
    </row>
    <row r="105" spans="1:16" ht="14.25" thickTop="1">
      <c r="A105" s="149"/>
      <c r="B105" s="566" t="s">
        <v>513</v>
      </c>
      <c r="C105" s="566"/>
      <c r="D105" s="566"/>
      <c r="E105" s="566"/>
      <c r="F105" s="566"/>
      <c r="G105" s="566"/>
      <c r="H105" s="566"/>
      <c r="I105" s="566"/>
      <c r="J105" s="566"/>
      <c r="K105" s="566"/>
      <c r="L105" s="566"/>
      <c r="M105" s="566"/>
      <c r="N105" s="566"/>
      <c r="O105" s="566"/>
      <c r="P105" s="149"/>
    </row>
    <row r="106" spans="1: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206"/>
    </row>
    <row r="108" spans="1:16">
      <c r="A108" s="227"/>
    </row>
  </sheetData>
  <mergeCells count="113">
    <mergeCell ref="A1:P1"/>
    <mergeCell ref="A2:P2"/>
    <mergeCell ref="A3:P3"/>
    <mergeCell ref="B7:D7"/>
    <mergeCell ref="B89:O89"/>
    <mergeCell ref="A90:A103"/>
    <mergeCell ref="B90:O103"/>
    <mergeCell ref="P90:P103"/>
    <mergeCell ref="B104:O104"/>
    <mergeCell ref="C85:D85"/>
    <mergeCell ref="H85:J85"/>
    <mergeCell ref="N85:O85"/>
    <mergeCell ref="C86:D86"/>
    <mergeCell ref="E86:F86"/>
    <mergeCell ref="G86:J86"/>
    <mergeCell ref="K86:L86"/>
    <mergeCell ref="M86:O86"/>
    <mergeCell ref="M83:O83"/>
    <mergeCell ref="C84:D84"/>
    <mergeCell ref="E84:F84"/>
    <mergeCell ref="G84:J84"/>
    <mergeCell ref="K84:L84"/>
    <mergeCell ref="M84:O84"/>
    <mergeCell ref="C82:D82"/>
    <mergeCell ref="B105:O105"/>
    <mergeCell ref="C87:D87"/>
    <mergeCell ref="E87:F87"/>
    <mergeCell ref="G87:J87"/>
    <mergeCell ref="K87:L87"/>
    <mergeCell ref="M87:O87"/>
    <mergeCell ref="C88:D88"/>
    <mergeCell ref="E88:F88"/>
    <mergeCell ref="G88:J88"/>
    <mergeCell ref="K88:L88"/>
    <mergeCell ref="M88:O88"/>
    <mergeCell ref="E82:F82"/>
    <mergeCell ref="G82:J82"/>
    <mergeCell ref="K82:L82"/>
    <mergeCell ref="M82:O82"/>
    <mergeCell ref="B83:B88"/>
    <mergeCell ref="C83:D83"/>
    <mergeCell ref="E83:F83"/>
    <mergeCell ref="G83:J83"/>
    <mergeCell ref="K83:L83"/>
    <mergeCell ref="C80:D80"/>
    <mergeCell ref="E80:F80"/>
    <mergeCell ref="G80:J80"/>
    <mergeCell ref="K80:L80"/>
    <mergeCell ref="M80:O80"/>
    <mergeCell ref="C81:D81"/>
    <mergeCell ref="E81:F81"/>
    <mergeCell ref="G81:J81"/>
    <mergeCell ref="K81:L81"/>
    <mergeCell ref="M81:O81"/>
    <mergeCell ref="C78:D78"/>
    <mergeCell ref="E78:F78"/>
    <mergeCell ref="G78:J78"/>
    <mergeCell ref="K78:L78"/>
    <mergeCell ref="M78:O78"/>
    <mergeCell ref="C79:D79"/>
    <mergeCell ref="E79:F79"/>
    <mergeCell ref="G79:J79"/>
    <mergeCell ref="K79:L79"/>
    <mergeCell ref="M79:O79"/>
    <mergeCell ref="C76:D76"/>
    <mergeCell ref="E76:F76"/>
    <mergeCell ref="G76:J76"/>
    <mergeCell ref="K76:L76"/>
    <mergeCell ref="M76:O76"/>
    <mergeCell ref="C77:D77"/>
    <mergeCell ref="E77:F77"/>
    <mergeCell ref="G77:J77"/>
    <mergeCell ref="K77:L77"/>
    <mergeCell ref="M77:O77"/>
    <mergeCell ref="C74:D74"/>
    <mergeCell ref="E74:F74"/>
    <mergeCell ref="G74:J74"/>
    <mergeCell ref="K74:L74"/>
    <mergeCell ref="M74:O74"/>
    <mergeCell ref="C75:D75"/>
    <mergeCell ref="E75:F75"/>
    <mergeCell ref="G75:J75"/>
    <mergeCell ref="K75:L75"/>
    <mergeCell ref="M75:O75"/>
    <mergeCell ref="C72:D72"/>
    <mergeCell ref="E72:F72"/>
    <mergeCell ref="G72:J72"/>
    <mergeCell ref="K72:L72"/>
    <mergeCell ref="M72:O72"/>
    <mergeCell ref="C73:D73"/>
    <mergeCell ref="E73:F73"/>
    <mergeCell ref="G73:J73"/>
    <mergeCell ref="K73:L73"/>
    <mergeCell ref="M73:O73"/>
    <mergeCell ref="B6:D6"/>
    <mergeCell ref="C70:D70"/>
    <mergeCell ref="E70:F70"/>
    <mergeCell ref="G70:J70"/>
    <mergeCell ref="K70:L70"/>
    <mergeCell ref="M70:O70"/>
    <mergeCell ref="C71:D71"/>
    <mergeCell ref="H71:J71"/>
    <mergeCell ref="N71:O71"/>
    <mergeCell ref="A32:P32"/>
    <mergeCell ref="A33:H33"/>
    <mergeCell ref="I33:P33"/>
    <mergeCell ref="C69:D69"/>
    <mergeCell ref="E69:F69"/>
    <mergeCell ref="G69:J69"/>
    <mergeCell ref="K69:L69"/>
    <mergeCell ref="M69:O69"/>
    <mergeCell ref="A35:B35"/>
    <mergeCell ref="A44:C44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T71"/>
  <sheetViews>
    <sheetView workbookViewId="0">
      <selection activeCell="J13" sqref="J13"/>
    </sheetView>
  </sheetViews>
  <sheetFormatPr defaultRowHeight="13.5"/>
  <cols>
    <col min="1" max="1" width="12.5" style="69" bestFit="1" customWidth="1"/>
    <col min="2" max="17" width="9" style="69"/>
    <col min="18" max="18" width="11.75" style="69" bestFit="1" customWidth="1"/>
    <col min="19" max="16384" width="9" style="69"/>
  </cols>
  <sheetData>
    <row r="1" spans="1:17" ht="18.75">
      <c r="A1" s="379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17" ht="20.25">
      <c r="A2" s="380" t="s">
        <v>1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</row>
    <row r="3" spans="1:17">
      <c r="A3" s="381" t="s">
        <v>105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</row>
    <row r="4" spans="1:17">
      <c r="A4" s="1" t="s">
        <v>106</v>
      </c>
      <c r="B4" s="79"/>
      <c r="E4" s="69" t="s">
        <v>107</v>
      </c>
      <c r="F4" s="79"/>
      <c r="I4" s="69" t="s">
        <v>108</v>
      </c>
      <c r="J4" s="79"/>
    </row>
    <row r="5" spans="1:17">
      <c r="A5" s="1" t="s">
        <v>109</v>
      </c>
      <c r="B5" s="79"/>
      <c r="E5" s="69" t="s">
        <v>110</v>
      </c>
      <c r="F5" s="79"/>
      <c r="I5" s="69" t="s">
        <v>111</v>
      </c>
      <c r="J5" s="79"/>
    </row>
    <row r="6" spans="1:17">
      <c r="A6" s="1" t="s">
        <v>112</v>
      </c>
      <c r="B6" s="544" t="s">
        <v>113</v>
      </c>
      <c r="C6" s="544"/>
      <c r="D6" s="544"/>
      <c r="E6" s="544"/>
      <c r="F6" s="544"/>
      <c r="G6" s="544"/>
      <c r="H6" s="544"/>
      <c r="I6" s="544"/>
    </row>
    <row r="7" spans="1:17">
      <c r="A7" s="1" t="s">
        <v>114</v>
      </c>
      <c r="E7" s="69" t="s">
        <v>115</v>
      </c>
      <c r="G7" s="69" t="s">
        <v>116</v>
      </c>
    </row>
    <row r="8" spans="1:17">
      <c r="A8" s="1"/>
    </row>
    <row r="9" spans="1:17" ht="14.25" thickBot="1">
      <c r="A9" s="1"/>
    </row>
    <row r="10" spans="1:17" ht="14.25" customHeight="1">
      <c r="A10" s="42"/>
      <c r="B10" s="47"/>
      <c r="C10" s="80"/>
      <c r="D10" s="422" t="s">
        <v>117</v>
      </c>
      <c r="E10" s="495"/>
      <c r="F10" s="423"/>
      <c r="G10" s="422" t="s">
        <v>118</v>
      </c>
      <c r="H10" s="495"/>
      <c r="I10" s="423"/>
      <c r="J10" s="47" t="s">
        <v>119</v>
      </c>
      <c r="K10" s="47" t="s">
        <v>120</v>
      </c>
      <c r="L10" s="47"/>
      <c r="M10" s="80"/>
    </row>
    <row r="11" spans="1:17" ht="14.25" thickBot="1">
      <c r="A11" s="18"/>
      <c r="B11" s="45"/>
      <c r="C11" s="81"/>
      <c r="D11" s="411"/>
      <c r="E11" s="412"/>
      <c r="F11" s="413"/>
      <c r="G11" s="411"/>
      <c r="H11" s="412"/>
      <c r="I11" s="413"/>
      <c r="J11" s="45" t="s">
        <v>122</v>
      </c>
      <c r="K11" s="45" t="s">
        <v>122</v>
      </c>
      <c r="L11" s="45"/>
      <c r="M11" s="81"/>
    </row>
    <row r="12" spans="1:17" ht="27.75" thickBot="1">
      <c r="A12" s="82" t="s">
        <v>162</v>
      </c>
      <c r="B12" s="60" t="s">
        <v>163</v>
      </c>
      <c r="C12" s="59" t="s">
        <v>571</v>
      </c>
      <c r="D12" s="61" t="s">
        <v>123</v>
      </c>
      <c r="E12" s="61" t="s">
        <v>124</v>
      </c>
      <c r="F12" s="85" t="s">
        <v>125</v>
      </c>
      <c r="G12" s="61" t="s">
        <v>123</v>
      </c>
      <c r="H12" s="61" t="s">
        <v>124</v>
      </c>
      <c r="I12" s="85" t="s">
        <v>126</v>
      </c>
      <c r="J12" s="85" t="s">
        <v>127</v>
      </c>
      <c r="K12" s="85" t="s">
        <v>128</v>
      </c>
      <c r="L12" s="63" t="s">
        <v>165</v>
      </c>
      <c r="M12" s="59" t="s">
        <v>164</v>
      </c>
    </row>
    <row r="13" spans="1:17" ht="14.25" thickBot="1">
      <c r="A13" s="83"/>
      <c r="B13" s="84"/>
      <c r="C13" s="84"/>
      <c r="D13" s="84"/>
      <c r="E13" s="84"/>
      <c r="F13" s="67">
        <f>E13-D13</f>
        <v>0</v>
      </c>
      <c r="G13" s="84"/>
      <c r="H13" s="84"/>
      <c r="I13" s="67">
        <f>H13-G13</f>
        <v>0</v>
      </c>
      <c r="J13" s="67" t="str">
        <f>IFERROR("",$P$48*F13*8*1000/100)</f>
        <v/>
      </c>
      <c r="K13" s="67" t="str">
        <f>IFERROR("",$P$48*I13*8*1000/100)</f>
        <v/>
      </c>
      <c r="L13" s="67" t="str">
        <f>IFERROR("",((J13-K13)-($L$55-$O$55)*(1-1/C13))/(1/C13))</f>
        <v/>
      </c>
      <c r="M13" s="84"/>
    </row>
    <row r="14" spans="1:17" ht="14.25" thickBot="1">
      <c r="A14" s="83"/>
      <c r="B14" s="84"/>
      <c r="C14" s="84"/>
      <c r="D14" s="84"/>
      <c r="E14" s="84"/>
      <c r="F14" s="67">
        <f t="shared" ref="F14:F33" si="0">E14-D14</f>
        <v>0</v>
      </c>
      <c r="G14" s="84"/>
      <c r="H14" s="84"/>
      <c r="I14" s="67">
        <f t="shared" ref="I14:I33" si="1">H14-G14</f>
        <v>0</v>
      </c>
      <c r="J14" s="67" t="str">
        <f t="shared" ref="J14:J33" si="2">IFERROR("",$P$48*F14*8*1000/100)</f>
        <v/>
      </c>
      <c r="K14" s="67" t="str">
        <f t="shared" ref="K14:K33" si="3">IFERROR("",$P$48*I14*8*1000/100)</f>
        <v/>
      </c>
      <c r="L14" s="67" t="str">
        <f t="shared" ref="L14:L33" si="4">IFERROR("",((J14-K14)-($L$55-$O$55)*(1-1/C14))/(1/C14))</f>
        <v/>
      </c>
      <c r="M14" s="84"/>
    </row>
    <row r="15" spans="1:17" ht="14.25" thickBot="1">
      <c r="A15" s="83"/>
      <c r="B15" s="84"/>
      <c r="C15" s="84"/>
      <c r="D15" s="84"/>
      <c r="E15" s="84"/>
      <c r="F15" s="67">
        <f t="shared" si="0"/>
        <v>0</v>
      </c>
      <c r="G15" s="84"/>
      <c r="H15" s="84"/>
      <c r="I15" s="67">
        <f t="shared" si="1"/>
        <v>0</v>
      </c>
      <c r="J15" s="67" t="str">
        <f t="shared" si="2"/>
        <v/>
      </c>
      <c r="K15" s="67" t="str">
        <f t="shared" si="3"/>
        <v/>
      </c>
      <c r="L15" s="67" t="str">
        <f t="shared" si="4"/>
        <v/>
      </c>
      <c r="M15" s="84"/>
      <c r="O15" s="410" t="s">
        <v>129</v>
      </c>
      <c r="P15" s="410"/>
      <c r="Q15" s="410"/>
    </row>
    <row r="16" spans="1:17" ht="14.25" thickBot="1">
      <c r="A16" s="65"/>
      <c r="B16" s="66"/>
      <c r="C16" s="66"/>
      <c r="D16" s="66"/>
      <c r="E16" s="66"/>
      <c r="F16" s="67">
        <f t="shared" si="0"/>
        <v>0</v>
      </c>
      <c r="G16" s="66"/>
      <c r="H16" s="66"/>
      <c r="I16" s="67">
        <f t="shared" si="1"/>
        <v>0</v>
      </c>
      <c r="J16" s="67" t="str">
        <f t="shared" si="2"/>
        <v/>
      </c>
      <c r="K16" s="67" t="str">
        <f t="shared" si="3"/>
        <v/>
      </c>
      <c r="L16" s="67" t="str">
        <f t="shared" si="4"/>
        <v/>
      </c>
      <c r="M16" s="66"/>
    </row>
    <row r="17" spans="1:16" ht="14.25" thickBot="1">
      <c r="A17" s="65"/>
      <c r="B17" s="66"/>
      <c r="C17" s="66"/>
      <c r="D17" s="66"/>
      <c r="E17" s="66"/>
      <c r="F17" s="67">
        <f t="shared" si="0"/>
        <v>0</v>
      </c>
      <c r="G17" s="66"/>
      <c r="H17" s="66"/>
      <c r="I17" s="67">
        <f t="shared" si="1"/>
        <v>0</v>
      </c>
      <c r="J17" s="67" t="str">
        <f t="shared" si="2"/>
        <v/>
      </c>
      <c r="K17" s="67" t="str">
        <f t="shared" si="3"/>
        <v/>
      </c>
      <c r="L17" s="67" t="str">
        <f t="shared" si="4"/>
        <v/>
      </c>
      <c r="M17" s="66"/>
    </row>
    <row r="18" spans="1:16" ht="14.25" thickBot="1">
      <c r="A18" s="65"/>
      <c r="B18" s="66"/>
      <c r="C18" s="66"/>
      <c r="D18" s="66"/>
      <c r="E18" s="66"/>
      <c r="F18" s="67">
        <f t="shared" si="0"/>
        <v>0</v>
      </c>
      <c r="G18" s="66"/>
      <c r="H18" s="66"/>
      <c r="I18" s="67">
        <f t="shared" si="1"/>
        <v>0</v>
      </c>
      <c r="J18" s="67" t="str">
        <f t="shared" si="2"/>
        <v/>
      </c>
      <c r="K18" s="67" t="str">
        <f t="shared" si="3"/>
        <v/>
      </c>
      <c r="L18" s="67" t="str">
        <f t="shared" si="4"/>
        <v/>
      </c>
      <c r="M18" s="66"/>
    </row>
    <row r="19" spans="1:16" ht="14.25" thickBot="1">
      <c r="A19" s="65"/>
      <c r="B19" s="66"/>
      <c r="C19" s="66"/>
      <c r="D19" s="66"/>
      <c r="E19" s="66"/>
      <c r="F19" s="67">
        <f t="shared" si="0"/>
        <v>0</v>
      </c>
      <c r="G19" s="66"/>
      <c r="H19" s="66"/>
      <c r="I19" s="67">
        <f t="shared" si="1"/>
        <v>0</v>
      </c>
      <c r="J19" s="67" t="str">
        <f t="shared" si="2"/>
        <v/>
      </c>
      <c r="K19" s="67" t="str">
        <f t="shared" si="3"/>
        <v/>
      </c>
      <c r="L19" s="67" t="str">
        <f t="shared" si="4"/>
        <v/>
      </c>
      <c r="M19" s="66"/>
    </row>
    <row r="20" spans="1:16" ht="14.25" thickBot="1">
      <c r="A20" s="65"/>
      <c r="B20" s="66"/>
      <c r="C20" s="66"/>
      <c r="D20" s="66"/>
      <c r="E20" s="66"/>
      <c r="F20" s="67">
        <f t="shared" si="0"/>
        <v>0</v>
      </c>
      <c r="G20" s="66"/>
      <c r="H20" s="66"/>
      <c r="I20" s="67">
        <f t="shared" si="1"/>
        <v>0</v>
      </c>
      <c r="J20" s="67" t="str">
        <f t="shared" si="2"/>
        <v/>
      </c>
      <c r="K20" s="67" t="str">
        <f t="shared" si="3"/>
        <v/>
      </c>
      <c r="L20" s="67" t="str">
        <f t="shared" si="4"/>
        <v/>
      </c>
      <c r="M20" s="66"/>
      <c r="O20" s="20"/>
      <c r="P20" t="s">
        <v>88</v>
      </c>
    </row>
    <row r="21" spans="1:16" ht="14.25" thickBot="1">
      <c r="A21" s="65"/>
      <c r="B21" s="66"/>
      <c r="C21" s="66"/>
      <c r="D21" s="66"/>
      <c r="E21" s="66"/>
      <c r="F21" s="67">
        <f t="shared" si="0"/>
        <v>0</v>
      </c>
      <c r="G21" s="66"/>
      <c r="H21" s="66"/>
      <c r="I21" s="67">
        <f t="shared" si="1"/>
        <v>0</v>
      </c>
      <c r="J21" s="67" t="str">
        <f t="shared" si="2"/>
        <v/>
      </c>
      <c r="K21" s="67" t="str">
        <f t="shared" si="3"/>
        <v/>
      </c>
      <c r="L21" s="67" t="str">
        <f t="shared" si="4"/>
        <v/>
      </c>
      <c r="M21" s="66"/>
      <c r="O21" s="24"/>
      <c r="P21" t="s">
        <v>89</v>
      </c>
    </row>
    <row r="22" spans="1:16" ht="14.25" thickBot="1">
      <c r="A22" s="65"/>
      <c r="B22" s="66"/>
      <c r="C22" s="66"/>
      <c r="D22" s="66"/>
      <c r="E22" s="66"/>
      <c r="F22" s="67">
        <f t="shared" si="0"/>
        <v>0</v>
      </c>
      <c r="G22" s="66"/>
      <c r="H22" s="66"/>
      <c r="I22" s="67">
        <f t="shared" si="1"/>
        <v>0</v>
      </c>
      <c r="J22" s="67" t="str">
        <f t="shared" si="2"/>
        <v/>
      </c>
      <c r="K22" s="67" t="str">
        <f t="shared" si="3"/>
        <v/>
      </c>
      <c r="L22" s="67" t="str">
        <f t="shared" si="4"/>
        <v/>
      </c>
      <c r="M22" s="66"/>
      <c r="O22" s="28"/>
      <c r="P22" t="s">
        <v>90</v>
      </c>
    </row>
    <row r="23" spans="1:16" ht="14.25" thickBot="1">
      <c r="A23" s="65"/>
      <c r="B23" s="66"/>
      <c r="C23" s="66"/>
      <c r="D23" s="66"/>
      <c r="E23" s="66"/>
      <c r="F23" s="67">
        <f t="shared" si="0"/>
        <v>0</v>
      </c>
      <c r="G23" s="66"/>
      <c r="H23" s="66"/>
      <c r="I23" s="67">
        <f t="shared" si="1"/>
        <v>0</v>
      </c>
      <c r="J23" s="67" t="str">
        <f t="shared" si="2"/>
        <v/>
      </c>
      <c r="K23" s="67" t="str">
        <f t="shared" si="3"/>
        <v/>
      </c>
      <c r="L23" s="67" t="str">
        <f t="shared" si="4"/>
        <v/>
      </c>
      <c r="M23" s="66"/>
    </row>
    <row r="24" spans="1:16" ht="14.25" thickBot="1">
      <c r="A24" s="65"/>
      <c r="B24" s="66"/>
      <c r="C24" s="66"/>
      <c r="D24" s="66"/>
      <c r="E24" s="66"/>
      <c r="F24" s="67">
        <f t="shared" si="0"/>
        <v>0</v>
      </c>
      <c r="G24" s="66"/>
      <c r="H24" s="66"/>
      <c r="I24" s="67">
        <f t="shared" si="1"/>
        <v>0</v>
      </c>
      <c r="J24" s="67" t="str">
        <f t="shared" si="2"/>
        <v/>
      </c>
      <c r="K24" s="67" t="str">
        <f t="shared" si="3"/>
        <v/>
      </c>
      <c r="L24" s="67" t="str">
        <f t="shared" si="4"/>
        <v/>
      </c>
      <c r="M24" s="66"/>
    </row>
    <row r="25" spans="1:16" ht="14.25" thickBot="1">
      <c r="A25" s="65"/>
      <c r="B25" s="66"/>
      <c r="C25" s="66"/>
      <c r="D25" s="66"/>
      <c r="E25" s="66"/>
      <c r="F25" s="67">
        <f t="shared" si="0"/>
        <v>0</v>
      </c>
      <c r="G25" s="66"/>
      <c r="H25" s="66"/>
      <c r="I25" s="67">
        <f t="shared" si="1"/>
        <v>0</v>
      </c>
      <c r="J25" s="67" t="str">
        <f t="shared" si="2"/>
        <v/>
      </c>
      <c r="K25" s="67" t="str">
        <f t="shared" si="3"/>
        <v/>
      </c>
      <c r="L25" s="67" t="str">
        <f t="shared" si="4"/>
        <v/>
      </c>
      <c r="M25" s="66"/>
    </row>
    <row r="26" spans="1:16" ht="14.25" thickBot="1">
      <c r="A26" s="65"/>
      <c r="B26" s="66"/>
      <c r="C26" s="66"/>
      <c r="D26" s="66"/>
      <c r="E26" s="66"/>
      <c r="F26" s="67">
        <f t="shared" si="0"/>
        <v>0</v>
      </c>
      <c r="G26" s="66"/>
      <c r="H26" s="66"/>
      <c r="I26" s="67">
        <f t="shared" si="1"/>
        <v>0</v>
      </c>
      <c r="J26" s="67" t="str">
        <f t="shared" si="2"/>
        <v/>
      </c>
      <c r="K26" s="67" t="str">
        <f t="shared" si="3"/>
        <v/>
      </c>
      <c r="L26" s="67" t="str">
        <f t="shared" si="4"/>
        <v/>
      </c>
      <c r="M26" s="66"/>
    </row>
    <row r="27" spans="1:16" ht="14.25" thickBot="1">
      <c r="A27" s="65"/>
      <c r="B27" s="66"/>
      <c r="C27" s="66"/>
      <c r="D27" s="66"/>
      <c r="E27" s="66"/>
      <c r="F27" s="67">
        <f t="shared" si="0"/>
        <v>0</v>
      </c>
      <c r="G27" s="66"/>
      <c r="H27" s="66"/>
      <c r="I27" s="67">
        <f t="shared" si="1"/>
        <v>0</v>
      </c>
      <c r="J27" s="67" t="str">
        <f t="shared" si="2"/>
        <v/>
      </c>
      <c r="K27" s="67" t="str">
        <f t="shared" si="3"/>
        <v/>
      </c>
      <c r="L27" s="67" t="str">
        <f t="shared" si="4"/>
        <v/>
      </c>
      <c r="M27" s="66"/>
    </row>
    <row r="28" spans="1:16" ht="14.25" thickBot="1">
      <c r="A28" s="65"/>
      <c r="B28" s="66"/>
      <c r="C28" s="66"/>
      <c r="D28" s="66"/>
      <c r="E28" s="66"/>
      <c r="F28" s="67">
        <f t="shared" si="0"/>
        <v>0</v>
      </c>
      <c r="G28" s="66"/>
      <c r="H28" s="66"/>
      <c r="I28" s="67">
        <f t="shared" si="1"/>
        <v>0</v>
      </c>
      <c r="J28" s="67" t="str">
        <f t="shared" si="2"/>
        <v/>
      </c>
      <c r="K28" s="67" t="str">
        <f t="shared" si="3"/>
        <v/>
      </c>
      <c r="L28" s="67" t="str">
        <f t="shared" si="4"/>
        <v/>
      </c>
      <c r="M28" s="66"/>
    </row>
    <row r="29" spans="1:16" ht="14.25" thickBot="1">
      <c r="A29" s="65"/>
      <c r="B29" s="66"/>
      <c r="C29" s="66"/>
      <c r="D29" s="66"/>
      <c r="E29" s="66"/>
      <c r="F29" s="67">
        <f t="shared" si="0"/>
        <v>0</v>
      </c>
      <c r="G29" s="66"/>
      <c r="H29" s="66"/>
      <c r="I29" s="67">
        <f t="shared" si="1"/>
        <v>0</v>
      </c>
      <c r="J29" s="67" t="str">
        <f t="shared" si="2"/>
        <v/>
      </c>
      <c r="K29" s="67" t="str">
        <f t="shared" si="3"/>
        <v/>
      </c>
      <c r="L29" s="67" t="str">
        <f t="shared" si="4"/>
        <v/>
      </c>
      <c r="M29" s="66"/>
    </row>
    <row r="30" spans="1:16" ht="14.25" thickBot="1">
      <c r="A30" s="65"/>
      <c r="B30" s="66"/>
      <c r="C30" s="66"/>
      <c r="D30" s="66"/>
      <c r="E30" s="66"/>
      <c r="F30" s="67">
        <f t="shared" si="0"/>
        <v>0</v>
      </c>
      <c r="G30" s="66"/>
      <c r="H30" s="66"/>
      <c r="I30" s="67">
        <f t="shared" si="1"/>
        <v>0</v>
      </c>
      <c r="J30" s="67" t="str">
        <f t="shared" si="2"/>
        <v/>
      </c>
      <c r="K30" s="67" t="str">
        <f t="shared" si="3"/>
        <v/>
      </c>
      <c r="L30" s="67" t="str">
        <f t="shared" si="4"/>
        <v/>
      </c>
      <c r="M30" s="66"/>
    </row>
    <row r="31" spans="1:16" ht="14.25" thickBot="1">
      <c r="A31" s="65"/>
      <c r="B31" s="66"/>
      <c r="C31" s="66"/>
      <c r="D31" s="66"/>
      <c r="E31" s="66"/>
      <c r="F31" s="67">
        <f t="shared" si="0"/>
        <v>0</v>
      </c>
      <c r="G31" s="66"/>
      <c r="H31" s="66"/>
      <c r="I31" s="67">
        <f t="shared" si="1"/>
        <v>0</v>
      </c>
      <c r="J31" s="67" t="str">
        <f t="shared" si="2"/>
        <v/>
      </c>
      <c r="K31" s="67" t="str">
        <f t="shared" si="3"/>
        <v/>
      </c>
      <c r="L31" s="67" t="str">
        <f t="shared" si="4"/>
        <v/>
      </c>
      <c r="M31" s="66"/>
    </row>
    <row r="32" spans="1:16" ht="14.25" thickBot="1">
      <c r="A32" s="65"/>
      <c r="B32" s="66"/>
      <c r="C32" s="66"/>
      <c r="D32" s="66"/>
      <c r="E32" s="66"/>
      <c r="F32" s="67">
        <f t="shared" si="0"/>
        <v>0</v>
      </c>
      <c r="G32" s="66"/>
      <c r="H32" s="66"/>
      <c r="I32" s="67">
        <f t="shared" si="1"/>
        <v>0</v>
      </c>
      <c r="J32" s="67" t="str">
        <f t="shared" si="2"/>
        <v/>
      </c>
      <c r="K32" s="67" t="str">
        <f t="shared" si="3"/>
        <v/>
      </c>
      <c r="L32" s="67" t="str">
        <f t="shared" si="4"/>
        <v/>
      </c>
      <c r="M32" s="66"/>
    </row>
    <row r="33" spans="1:20" ht="14.25" thickBot="1">
      <c r="A33" s="65"/>
      <c r="B33" s="66"/>
      <c r="C33" s="66"/>
      <c r="D33" s="66"/>
      <c r="E33" s="66"/>
      <c r="F33" s="67">
        <f t="shared" si="0"/>
        <v>0</v>
      </c>
      <c r="G33" s="66"/>
      <c r="H33" s="66"/>
      <c r="I33" s="67">
        <f t="shared" si="1"/>
        <v>0</v>
      </c>
      <c r="J33" s="67" t="str">
        <f t="shared" si="2"/>
        <v/>
      </c>
      <c r="K33" s="67" t="str">
        <f t="shared" si="3"/>
        <v/>
      </c>
      <c r="L33" s="67" t="str">
        <f t="shared" si="4"/>
        <v/>
      </c>
      <c r="M33" s="66"/>
    </row>
    <row r="34" spans="1:20">
      <c r="A34" s="1" t="s">
        <v>130</v>
      </c>
      <c r="D34" s="69" t="s">
        <v>131</v>
      </c>
      <c r="G34" s="69" t="s">
        <v>132</v>
      </c>
      <c r="J34" s="69" t="s">
        <v>133</v>
      </c>
    </row>
    <row r="35" spans="1:20">
      <c r="A35" s="1"/>
    </row>
    <row r="36" spans="1:20">
      <c r="A36" s="1"/>
    </row>
    <row r="37" spans="1:20" ht="14.25" thickBot="1">
      <c r="A37" s="497" t="s">
        <v>518</v>
      </c>
      <c r="B37" s="497"/>
    </row>
    <row r="38" spans="1:20">
      <c r="A38" s="325" t="s">
        <v>516</v>
      </c>
      <c r="B38" s="334" t="s">
        <v>412</v>
      </c>
      <c r="C38" s="326" t="s">
        <v>519</v>
      </c>
      <c r="D38" s="326" t="s">
        <v>520</v>
      </c>
      <c r="E38" s="326" t="s">
        <v>522</v>
      </c>
      <c r="F38" s="326" t="s">
        <v>524</v>
      </c>
      <c r="G38" s="327" t="s">
        <v>525</v>
      </c>
    </row>
    <row r="39" spans="1:20">
      <c r="A39" s="328"/>
      <c r="B39" s="335"/>
      <c r="C39" s="329"/>
      <c r="D39" s="329"/>
      <c r="E39" s="329"/>
      <c r="F39" s="329"/>
      <c r="G39" s="330"/>
    </row>
    <row r="40" spans="1:20">
      <c r="A40" s="328"/>
      <c r="B40" s="335"/>
      <c r="C40" s="329"/>
      <c r="D40" s="329"/>
      <c r="E40" s="329"/>
      <c r="F40" s="329"/>
      <c r="G40" s="330"/>
    </row>
    <row r="41" spans="1:20">
      <c r="A41" s="328"/>
      <c r="B41" s="335"/>
      <c r="C41" s="329"/>
      <c r="D41" s="329"/>
      <c r="E41" s="329"/>
      <c r="F41" s="329"/>
      <c r="G41" s="330"/>
    </row>
    <row r="42" spans="1:20">
      <c r="A42" s="328"/>
      <c r="B42" s="335"/>
      <c r="C42" s="329"/>
      <c r="D42" s="329"/>
      <c r="E42" s="329"/>
      <c r="F42" s="329"/>
      <c r="G42" s="330"/>
    </row>
    <row r="43" spans="1:20">
      <c r="A43" s="328"/>
      <c r="B43" s="335"/>
      <c r="C43" s="329"/>
      <c r="D43" s="329"/>
      <c r="E43" s="329"/>
      <c r="F43" s="329"/>
      <c r="G43" s="330"/>
    </row>
    <row r="44" spans="1:20" ht="14.25" thickBot="1">
      <c r="A44" s="331"/>
      <c r="B44" s="336"/>
      <c r="C44" s="332"/>
      <c r="D44" s="332"/>
      <c r="E44" s="332"/>
      <c r="F44" s="332"/>
      <c r="G44" s="333"/>
    </row>
    <row r="45" spans="1:20" s="222" customFormat="1" ht="14.25" thickBot="1">
      <c r="A45" s="1"/>
    </row>
    <row r="46" spans="1:20" ht="14.25" thickBot="1">
      <c r="A46" s="422" t="s">
        <v>8</v>
      </c>
      <c r="B46" s="423"/>
      <c r="C46" s="424" t="s">
        <v>138</v>
      </c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25"/>
    </row>
    <row r="47" spans="1:20" ht="14.25" thickBot="1">
      <c r="A47" s="408" t="s">
        <v>9</v>
      </c>
      <c r="B47" s="410"/>
      <c r="C47" s="424" t="s">
        <v>139</v>
      </c>
      <c r="D47" s="425"/>
      <c r="E47" s="424" t="s">
        <v>140</v>
      </c>
      <c r="F47" s="473"/>
      <c r="G47" s="425"/>
      <c r="H47" s="424" t="s">
        <v>141</v>
      </c>
      <c r="I47" s="473"/>
      <c r="J47" s="473"/>
      <c r="K47" s="473"/>
      <c r="L47" s="425"/>
      <c r="M47" s="424" t="s">
        <v>142</v>
      </c>
      <c r="N47" s="473"/>
      <c r="O47" s="425"/>
      <c r="P47" s="424" t="s">
        <v>143</v>
      </c>
      <c r="Q47" s="473"/>
      <c r="R47" s="425"/>
    </row>
    <row r="48" spans="1:20" ht="20.25" thickBot="1">
      <c r="A48" s="408" t="s">
        <v>10</v>
      </c>
      <c r="B48" s="410"/>
      <c r="C48" s="542">
        <v>0</v>
      </c>
      <c r="D48" s="543"/>
      <c r="E48" s="506"/>
      <c r="F48" s="507"/>
      <c r="G48" s="508"/>
      <c r="H48" s="509">
        <f>E48-C48</f>
        <v>0</v>
      </c>
      <c r="I48" s="510"/>
      <c r="J48" s="510"/>
      <c r="K48" s="510"/>
      <c r="L48" s="511"/>
      <c r="M48" s="509" t="str">
        <f>IFERROR("",(10*0.0025)/H48)</f>
        <v/>
      </c>
      <c r="N48" s="510"/>
      <c r="O48" s="511"/>
      <c r="P48" s="512" t="str">
        <f>IFERROR("",AVERAGE(M48:O50))</f>
        <v/>
      </c>
      <c r="Q48" s="513"/>
      <c r="R48" s="514"/>
      <c r="T48" s="73" t="s">
        <v>144</v>
      </c>
    </row>
    <row r="49" spans="1:18" ht="20.25" customHeight="1" thickBot="1">
      <c r="A49" s="408" t="s">
        <v>145</v>
      </c>
      <c r="B49" s="410"/>
      <c r="C49" s="542">
        <v>0</v>
      </c>
      <c r="D49" s="543"/>
      <c r="E49" s="506"/>
      <c r="F49" s="507"/>
      <c r="G49" s="508"/>
      <c r="H49" s="509">
        <f>E49-C49</f>
        <v>0</v>
      </c>
      <c r="I49" s="510"/>
      <c r="J49" s="510"/>
      <c r="K49" s="510"/>
      <c r="L49" s="511"/>
      <c r="M49" s="509" t="str">
        <f t="shared" ref="M49:M50" si="5">IFERROR("",(10*0.0025)/H49)</f>
        <v/>
      </c>
      <c r="N49" s="510"/>
      <c r="O49" s="511"/>
      <c r="P49" s="515"/>
      <c r="Q49" s="516"/>
      <c r="R49" s="517"/>
    </row>
    <row r="50" spans="1:18" ht="20.25" thickBot="1">
      <c r="A50" s="402"/>
      <c r="B50" s="404"/>
      <c r="C50" s="542">
        <v>0</v>
      </c>
      <c r="D50" s="543"/>
      <c r="E50" s="506"/>
      <c r="F50" s="507"/>
      <c r="G50" s="508"/>
      <c r="H50" s="509">
        <f>E50-C50</f>
        <v>0</v>
      </c>
      <c r="I50" s="510"/>
      <c r="J50" s="510"/>
      <c r="K50" s="510"/>
      <c r="L50" s="511"/>
      <c r="M50" s="509" t="str">
        <f t="shared" si="5"/>
        <v/>
      </c>
      <c r="N50" s="510"/>
      <c r="O50" s="511"/>
      <c r="P50" s="539"/>
      <c r="Q50" s="540"/>
      <c r="R50" s="541"/>
    </row>
    <row r="51" spans="1:18" ht="14.25" thickBot="1">
      <c r="A51" s="422" t="s">
        <v>146</v>
      </c>
      <c r="B51" s="423"/>
      <c r="C51" s="424" t="s">
        <v>138</v>
      </c>
      <c r="D51" s="473"/>
      <c r="E51" s="473"/>
      <c r="F51" s="473"/>
      <c r="G51" s="473"/>
      <c r="H51" s="473"/>
      <c r="I51" s="473"/>
      <c r="J51" s="473"/>
      <c r="K51" s="473"/>
      <c r="L51" s="473"/>
      <c r="M51" s="473"/>
      <c r="N51" s="473"/>
      <c r="O51" s="473"/>
      <c r="P51" s="473"/>
      <c r="Q51" s="473"/>
      <c r="R51" s="425"/>
    </row>
    <row r="52" spans="1:18" ht="15">
      <c r="A52" s="408" t="s">
        <v>147</v>
      </c>
      <c r="B52" s="410"/>
      <c r="C52" s="422" t="s">
        <v>148</v>
      </c>
      <c r="D52" s="495"/>
      <c r="E52" s="423"/>
      <c r="F52" s="422" t="s">
        <v>149</v>
      </c>
      <c r="G52" s="495"/>
      <c r="H52" s="495"/>
      <c r="I52" s="495"/>
      <c r="J52" s="495"/>
      <c r="K52" s="423"/>
      <c r="L52" s="422" t="s">
        <v>119</v>
      </c>
      <c r="M52" s="495"/>
      <c r="N52" s="423"/>
      <c r="O52" s="422" t="s">
        <v>120</v>
      </c>
      <c r="P52" s="495"/>
      <c r="Q52" s="423"/>
      <c r="R52" s="45" t="s">
        <v>150</v>
      </c>
    </row>
    <row r="53" spans="1:18" ht="14.25" thickBot="1">
      <c r="A53" s="408" t="s">
        <v>151</v>
      </c>
      <c r="B53" s="410"/>
      <c r="C53" s="411"/>
      <c r="D53" s="412"/>
      <c r="E53" s="413"/>
      <c r="F53" s="411"/>
      <c r="G53" s="412"/>
      <c r="H53" s="412"/>
      <c r="I53" s="412"/>
      <c r="J53" s="412"/>
      <c r="K53" s="413"/>
      <c r="L53" s="408" t="s">
        <v>152</v>
      </c>
      <c r="M53" s="409"/>
      <c r="N53" s="410"/>
      <c r="O53" s="408" t="s">
        <v>153</v>
      </c>
      <c r="P53" s="409"/>
      <c r="Q53" s="410"/>
      <c r="R53" s="74" t="s">
        <v>154</v>
      </c>
    </row>
    <row r="54" spans="1:18" ht="14.25" thickBot="1">
      <c r="A54" s="408" t="s">
        <v>155</v>
      </c>
      <c r="B54" s="410"/>
      <c r="C54" s="46" t="s">
        <v>123</v>
      </c>
      <c r="D54" s="46" t="s">
        <v>124</v>
      </c>
      <c r="E54" s="46" t="s">
        <v>126</v>
      </c>
      <c r="F54" s="46" t="s">
        <v>123</v>
      </c>
      <c r="G54" s="424" t="s">
        <v>124</v>
      </c>
      <c r="H54" s="473"/>
      <c r="I54" s="425"/>
      <c r="J54" s="424" t="s">
        <v>126</v>
      </c>
      <c r="K54" s="425"/>
      <c r="L54" s="402" t="s">
        <v>573</v>
      </c>
      <c r="M54" s="403"/>
      <c r="N54" s="404"/>
      <c r="O54" s="411" t="s">
        <v>156</v>
      </c>
      <c r="P54" s="412"/>
      <c r="Q54" s="413"/>
      <c r="R54" s="44"/>
    </row>
    <row r="55" spans="1:18" ht="20.25" thickBot="1">
      <c r="A55" s="408" t="s">
        <v>18</v>
      </c>
      <c r="B55" s="410"/>
      <c r="C55" s="87"/>
      <c r="D55" s="87"/>
      <c r="E55" s="86">
        <f>D55-C55</f>
        <v>0</v>
      </c>
      <c r="F55" s="87"/>
      <c r="G55" s="506"/>
      <c r="H55" s="507"/>
      <c r="I55" s="508"/>
      <c r="J55" s="509">
        <f>G55-F55</f>
        <v>0</v>
      </c>
      <c r="K55" s="511"/>
      <c r="L55" s="509" t="str">
        <f>IFERROR("",$P$48*E55*8*1000/100)</f>
        <v/>
      </c>
      <c r="M55" s="510"/>
      <c r="N55" s="511"/>
      <c r="O55" s="509" t="str">
        <f>IFERROR("",$P$48*J55*8*1000/100)</f>
        <v/>
      </c>
      <c r="P55" s="510"/>
      <c r="Q55" s="511"/>
      <c r="R55" s="86" t="str">
        <f>IFERROR("",L55-O55)</f>
        <v/>
      </c>
    </row>
    <row r="56" spans="1:18" ht="20.25" thickBot="1">
      <c r="A56" s="485"/>
      <c r="B56" s="486"/>
      <c r="C56" s="369"/>
      <c r="D56" s="369"/>
      <c r="E56" s="366">
        <f>D56-C56</f>
        <v>0</v>
      </c>
      <c r="F56" s="369"/>
      <c r="G56" s="536"/>
      <c r="H56" s="537"/>
      <c r="I56" s="538"/>
      <c r="J56" s="512">
        <f>G56-F56</f>
        <v>0</v>
      </c>
      <c r="K56" s="514"/>
      <c r="L56" s="512" t="str">
        <f>IFERROR("",$P$48*E56*8*1000/100)</f>
        <v/>
      </c>
      <c r="M56" s="513"/>
      <c r="N56" s="514"/>
      <c r="O56" s="512" t="str">
        <f>IFERROR("",$P$48*J56*8*1000/100)</f>
        <v/>
      </c>
      <c r="P56" s="513"/>
      <c r="Q56" s="514"/>
      <c r="R56" s="366" t="str">
        <f>IFERROR("",L56-O56)</f>
        <v/>
      </c>
    </row>
    <row r="57" spans="1:18" ht="13.5" customHeight="1">
      <c r="A57" s="422" t="s">
        <v>29</v>
      </c>
      <c r="B57" s="423"/>
      <c r="C57" s="498" t="s">
        <v>31</v>
      </c>
      <c r="D57" s="422" t="s">
        <v>572</v>
      </c>
      <c r="E57" s="501" t="s">
        <v>574</v>
      </c>
      <c r="F57" s="501"/>
      <c r="G57" s="501"/>
      <c r="H57" s="501" t="s">
        <v>575</v>
      </c>
      <c r="I57" s="501"/>
      <c r="J57" s="501"/>
      <c r="K57" s="501"/>
      <c r="L57" s="495" t="s">
        <v>121</v>
      </c>
      <c r="M57" s="495"/>
      <c r="N57" s="423"/>
      <c r="O57" s="422" t="s">
        <v>157</v>
      </c>
      <c r="P57" s="495"/>
      <c r="Q57" s="423"/>
      <c r="R57" s="365" t="s">
        <v>40</v>
      </c>
    </row>
    <row r="58" spans="1:18">
      <c r="A58" s="408" t="s">
        <v>30</v>
      </c>
      <c r="B58" s="410"/>
      <c r="C58" s="499"/>
      <c r="D58" s="408"/>
      <c r="E58" s="375"/>
      <c r="F58" s="375"/>
      <c r="G58" s="375"/>
      <c r="H58" s="375"/>
      <c r="I58" s="375"/>
      <c r="J58" s="375"/>
      <c r="K58" s="375"/>
      <c r="L58" s="496" t="s">
        <v>158</v>
      </c>
      <c r="M58" s="496"/>
      <c r="N58" s="410"/>
      <c r="O58" s="408"/>
      <c r="P58" s="496"/>
      <c r="Q58" s="410"/>
      <c r="R58" s="364" t="s">
        <v>41</v>
      </c>
    </row>
    <row r="59" spans="1:18" ht="14.25" thickBot="1">
      <c r="A59" s="408" t="s">
        <v>24</v>
      </c>
      <c r="B59" s="410"/>
      <c r="C59" s="500"/>
      <c r="D59" s="411"/>
      <c r="E59" s="362" t="s">
        <v>123</v>
      </c>
      <c r="F59" s="362" t="s">
        <v>124</v>
      </c>
      <c r="G59" s="367" t="s">
        <v>578</v>
      </c>
      <c r="H59" s="367" t="s">
        <v>576</v>
      </c>
      <c r="I59" s="367" t="s">
        <v>577</v>
      </c>
      <c r="J59" s="375" t="s">
        <v>578</v>
      </c>
      <c r="K59" s="375"/>
      <c r="L59" s="412" t="s">
        <v>159</v>
      </c>
      <c r="M59" s="412"/>
      <c r="N59" s="413"/>
      <c r="O59" s="411"/>
      <c r="P59" s="412"/>
      <c r="Q59" s="413"/>
      <c r="R59" s="363"/>
    </row>
    <row r="60" spans="1:18" ht="14.25" thickBot="1">
      <c r="A60" s="485"/>
      <c r="B60" s="486"/>
      <c r="C60" s="487"/>
      <c r="D60" s="368"/>
      <c r="E60" s="370"/>
      <c r="F60" s="370"/>
      <c r="G60" s="374">
        <f>F60-E60</f>
        <v>0</v>
      </c>
      <c r="H60" s="371"/>
      <c r="I60" s="371"/>
      <c r="J60" s="482">
        <f>I60-H60</f>
        <v>0</v>
      </c>
      <c r="K60" s="482"/>
      <c r="L60" s="483" t="e">
        <f>((G60-J60)-($L$55-$O$55)*(1-D60))/D60</f>
        <v>#VALUE!</v>
      </c>
      <c r="M60" s="483"/>
      <c r="N60" s="484"/>
      <c r="O60" s="489"/>
      <c r="P60" s="490"/>
      <c r="Q60" s="491"/>
      <c r="R60" s="480"/>
    </row>
    <row r="61" spans="1:18" ht="14.25" thickBot="1">
      <c r="A61" s="402"/>
      <c r="B61" s="404"/>
      <c r="C61" s="488"/>
      <c r="D61" s="368"/>
      <c r="E61" s="372"/>
      <c r="F61" s="372"/>
      <c r="G61" s="374">
        <f>F61-E61</f>
        <v>0</v>
      </c>
      <c r="H61" s="373"/>
      <c r="I61" s="373"/>
      <c r="J61" s="482">
        <f>I61-H61</f>
        <v>0</v>
      </c>
      <c r="K61" s="482"/>
      <c r="L61" s="483" t="e">
        <f>((G61-J61)-($L$55-$O$55)*(1-D61))/D61</f>
        <v>#VALUE!</v>
      </c>
      <c r="M61" s="483"/>
      <c r="N61" s="484"/>
      <c r="O61" s="492"/>
      <c r="P61" s="493"/>
      <c r="Q61" s="494"/>
      <c r="R61" s="481"/>
    </row>
    <row r="62" spans="1:1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9.5">
      <c r="A63" s="75" t="s">
        <v>160</v>
      </c>
    </row>
    <row r="64" spans="1:18" ht="19.5">
      <c r="A64" s="16"/>
    </row>
    <row r="65" spans="1:1" ht="18.75">
      <c r="A65" s="76"/>
    </row>
    <row r="66" spans="1:1" ht="18.75">
      <c r="A66" s="76"/>
    </row>
    <row r="67" spans="1:1" ht="18.75">
      <c r="A67" s="76"/>
    </row>
    <row r="68" spans="1:1" ht="18.75">
      <c r="A68" s="76"/>
    </row>
    <row r="69" spans="1:1" ht="18.75">
      <c r="A69" s="76"/>
    </row>
    <row r="70" spans="1:1" ht="18.75">
      <c r="A70" s="77"/>
    </row>
    <row r="71" spans="1:1" ht="14.25">
      <c r="A71" s="78" t="s">
        <v>161</v>
      </c>
    </row>
  </sheetData>
  <mergeCells count="78">
    <mergeCell ref="A46:B46"/>
    <mergeCell ref="C46:R46"/>
    <mergeCell ref="A1:M1"/>
    <mergeCell ref="A2:M2"/>
    <mergeCell ref="A3:M3"/>
    <mergeCell ref="B6:I6"/>
    <mergeCell ref="D10:F11"/>
    <mergeCell ref="G10:I11"/>
    <mergeCell ref="O15:Q15"/>
    <mergeCell ref="A37:B37"/>
    <mergeCell ref="P47:R47"/>
    <mergeCell ref="M49:O49"/>
    <mergeCell ref="A50:B50"/>
    <mergeCell ref="C50:D50"/>
    <mergeCell ref="E50:G50"/>
    <mergeCell ref="H50:L50"/>
    <mergeCell ref="M50:O50"/>
    <mergeCell ref="A48:B48"/>
    <mergeCell ref="C48:D48"/>
    <mergeCell ref="E48:G48"/>
    <mergeCell ref="H48:L48"/>
    <mergeCell ref="M48:O48"/>
    <mergeCell ref="A47:B47"/>
    <mergeCell ref="C47:D47"/>
    <mergeCell ref="E47:G47"/>
    <mergeCell ref="H47:L47"/>
    <mergeCell ref="M47:O47"/>
    <mergeCell ref="P48:R50"/>
    <mergeCell ref="A49:B49"/>
    <mergeCell ref="C49:D49"/>
    <mergeCell ref="E49:G49"/>
    <mergeCell ref="H49:L49"/>
    <mergeCell ref="A51:B51"/>
    <mergeCell ref="C51:R51"/>
    <mergeCell ref="A52:B52"/>
    <mergeCell ref="C52:E53"/>
    <mergeCell ref="F52:K53"/>
    <mergeCell ref="L52:N52"/>
    <mergeCell ref="O52:Q52"/>
    <mergeCell ref="A53:B53"/>
    <mergeCell ref="L53:N53"/>
    <mergeCell ref="O53:Q53"/>
    <mergeCell ref="A55:B55"/>
    <mergeCell ref="G55:I55"/>
    <mergeCell ref="J55:K55"/>
    <mergeCell ref="L55:N55"/>
    <mergeCell ref="O55:Q55"/>
    <mergeCell ref="A54:B54"/>
    <mergeCell ref="G54:I54"/>
    <mergeCell ref="J54:K54"/>
    <mergeCell ref="L54:N54"/>
    <mergeCell ref="O54:Q54"/>
    <mergeCell ref="A56:B56"/>
    <mergeCell ref="G56:I56"/>
    <mergeCell ref="J56:K56"/>
    <mergeCell ref="L56:N56"/>
    <mergeCell ref="O56:Q56"/>
    <mergeCell ref="O57:Q59"/>
    <mergeCell ref="A58:B58"/>
    <mergeCell ref="L58:N58"/>
    <mergeCell ref="A59:B59"/>
    <mergeCell ref="L59:N59"/>
    <mergeCell ref="A57:B57"/>
    <mergeCell ref="C57:C59"/>
    <mergeCell ref="D57:D59"/>
    <mergeCell ref="R60:R61"/>
    <mergeCell ref="A61:B61"/>
    <mergeCell ref="A60:B60"/>
    <mergeCell ref="C60:C61"/>
    <mergeCell ref="L60:N60"/>
    <mergeCell ref="O60:Q61"/>
    <mergeCell ref="E57:G58"/>
    <mergeCell ref="H57:K58"/>
    <mergeCell ref="J59:K59"/>
    <mergeCell ref="L61:N61"/>
    <mergeCell ref="J60:K60"/>
    <mergeCell ref="J61:K61"/>
    <mergeCell ref="L57:N5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opLeftCell="A43" workbookViewId="0">
      <selection activeCell="A50" sqref="A50:XFD5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9" t="s">
        <v>0</v>
      </c>
      <c r="B1" s="379"/>
      <c r="C1" s="379"/>
      <c r="D1" s="379"/>
      <c r="E1" s="379"/>
      <c r="F1" s="379"/>
      <c r="G1" s="379"/>
    </row>
    <row r="2" spans="1:9" ht="20.25">
      <c r="A2" s="380" t="s">
        <v>1</v>
      </c>
      <c r="B2" s="380"/>
      <c r="C2" s="380"/>
      <c r="D2" s="380"/>
      <c r="E2" s="380"/>
      <c r="F2" s="380"/>
      <c r="G2" s="380"/>
    </row>
    <row r="3" spans="1:9">
      <c r="A3" s="381" t="s">
        <v>252</v>
      </c>
      <c r="B3" s="381"/>
      <c r="C3" s="381"/>
      <c r="D3" s="381"/>
      <c r="E3" s="381"/>
      <c r="F3" s="381"/>
      <c r="G3" s="381"/>
    </row>
    <row r="4" spans="1:9">
      <c r="A4" s="1" t="s">
        <v>166</v>
      </c>
      <c r="B4" s="20"/>
      <c r="C4" t="s">
        <v>50</v>
      </c>
      <c r="D4" s="20"/>
      <c r="F4" t="s">
        <v>48</v>
      </c>
      <c r="G4" s="20"/>
    </row>
    <row r="5" spans="1:9">
      <c r="A5" s="1" t="s">
        <v>167</v>
      </c>
      <c r="B5" s="20"/>
      <c r="C5" t="s">
        <v>51</v>
      </c>
      <c r="D5" s="20"/>
      <c r="F5" t="s">
        <v>168</v>
      </c>
      <c r="G5" s="20"/>
    </row>
    <row r="6" spans="1:9">
      <c r="A6" s="105" t="s">
        <v>169</v>
      </c>
      <c r="B6" s="20" t="s">
        <v>213</v>
      </c>
      <c r="C6" s="105"/>
      <c r="D6" s="105"/>
      <c r="E6" s="105"/>
      <c r="F6" s="105"/>
      <c r="G6" s="105"/>
    </row>
    <row r="7" spans="1:9">
      <c r="A7" s="1" t="s">
        <v>170</v>
      </c>
      <c r="B7" s="20"/>
      <c r="C7" t="s">
        <v>212</v>
      </c>
      <c r="D7">
        <v>515</v>
      </c>
      <c r="F7" t="s">
        <v>171</v>
      </c>
      <c r="G7" s="24">
        <v>5</v>
      </c>
      <c r="H7" t="s">
        <v>214</v>
      </c>
    </row>
    <row r="8" spans="1:9">
      <c r="A8" s="1" t="s">
        <v>172</v>
      </c>
      <c r="B8" s="24"/>
      <c r="C8" t="s">
        <v>173</v>
      </c>
      <c r="D8" s="24"/>
      <c r="F8" t="s">
        <v>174</v>
      </c>
      <c r="G8" s="24" t="s">
        <v>215</v>
      </c>
      <c r="H8" t="s">
        <v>175</v>
      </c>
      <c r="I8" s="24">
        <v>250</v>
      </c>
    </row>
    <row r="9" spans="1:9" ht="14.25" thickBot="1">
      <c r="A9" s="106" t="s">
        <v>176</v>
      </c>
      <c r="B9" s="546" t="s">
        <v>216</v>
      </c>
      <c r="C9" s="546"/>
      <c r="D9" s="546"/>
      <c r="F9" t="s">
        <v>177</v>
      </c>
      <c r="G9" s="24" t="s">
        <v>217</v>
      </c>
    </row>
    <row r="10" spans="1:9" ht="13.5" customHeight="1" thickBot="1">
      <c r="A10" s="107" t="s">
        <v>178</v>
      </c>
      <c r="B10" s="108" t="s">
        <v>80</v>
      </c>
      <c r="C10" s="108" t="s">
        <v>179</v>
      </c>
      <c r="D10" s="108" t="s">
        <v>180</v>
      </c>
      <c r="E10" s="108" t="s">
        <v>181</v>
      </c>
      <c r="F10" s="104" t="s">
        <v>182</v>
      </c>
      <c r="G10" s="104" t="s">
        <v>183</v>
      </c>
      <c r="H10" s="108" t="s">
        <v>87</v>
      </c>
    </row>
    <row r="11" spans="1:9" ht="14.25" thickBot="1">
      <c r="A11" s="83"/>
      <c r="B11" s="84"/>
      <c r="C11" s="84"/>
      <c r="D11" s="84"/>
      <c r="E11" s="84"/>
      <c r="F11" s="67" t="str">
        <f>IF((D11-E11)=0,"",D11-E11)</f>
        <v/>
      </c>
      <c r="G11" s="67" t="str">
        <f t="shared" ref="G11:G24" si="0">IFERROR("",(F11-$D$87)/($F$87*C11))</f>
        <v/>
      </c>
      <c r="H11" s="84"/>
    </row>
    <row r="12" spans="1:9" ht="14.25" thickBot="1">
      <c r="A12" s="83"/>
      <c r="B12" s="84"/>
      <c r="C12" s="84"/>
      <c r="D12" s="84"/>
      <c r="E12" s="84"/>
      <c r="F12" s="67" t="str">
        <f t="shared" ref="F12:F24" si="1">IF((D12-E12)=0,"",D12-E12)</f>
        <v/>
      </c>
      <c r="G12" s="67" t="str">
        <f t="shared" si="0"/>
        <v/>
      </c>
      <c r="H12" s="84"/>
    </row>
    <row r="13" spans="1:9" ht="14.25" thickBot="1">
      <c r="A13" s="83"/>
      <c r="B13" s="84"/>
      <c r="C13" s="84"/>
      <c r="D13" s="84"/>
      <c r="E13" s="84"/>
      <c r="F13" s="67" t="str">
        <f t="shared" si="1"/>
        <v/>
      </c>
      <c r="G13" s="67" t="str">
        <f t="shared" si="0"/>
        <v/>
      </c>
      <c r="H13" s="84"/>
    </row>
    <row r="14" spans="1:9" ht="14.25" thickBot="1">
      <c r="A14" s="83"/>
      <c r="B14" s="84"/>
      <c r="C14" s="84"/>
      <c r="D14" s="84"/>
      <c r="E14" s="84"/>
      <c r="F14" s="67" t="str">
        <f t="shared" si="1"/>
        <v/>
      </c>
      <c r="G14" s="67" t="str">
        <f t="shared" si="0"/>
        <v/>
      </c>
      <c r="H14" s="84"/>
    </row>
    <row r="15" spans="1:9" ht="14.25" thickBot="1">
      <c r="A15" s="83"/>
      <c r="B15" s="84"/>
      <c r="C15" s="84"/>
      <c r="D15" s="84"/>
      <c r="E15" s="84"/>
      <c r="F15" s="67" t="str">
        <f t="shared" si="1"/>
        <v/>
      </c>
      <c r="G15" s="67" t="str">
        <f t="shared" si="0"/>
        <v/>
      </c>
      <c r="H15" s="84"/>
    </row>
    <row r="16" spans="1:9" ht="14.25" thickBot="1">
      <c r="A16" s="83"/>
      <c r="B16" s="84"/>
      <c r="C16" s="84"/>
      <c r="D16" s="84"/>
      <c r="E16" s="84"/>
      <c r="F16" s="67" t="str">
        <f t="shared" si="1"/>
        <v/>
      </c>
      <c r="G16" s="67" t="str">
        <f t="shared" si="0"/>
        <v/>
      </c>
      <c r="H16" s="84"/>
    </row>
    <row r="17" spans="1:11" ht="14.25" thickBot="1">
      <c r="A17" s="83"/>
      <c r="B17" s="84"/>
      <c r="C17" s="84"/>
      <c r="D17" s="84"/>
      <c r="E17" s="84"/>
      <c r="F17" s="67" t="str">
        <f t="shared" si="1"/>
        <v/>
      </c>
      <c r="G17" s="67" t="str">
        <f t="shared" si="0"/>
        <v/>
      </c>
      <c r="H17" s="84"/>
      <c r="J17" s="20"/>
      <c r="K17" t="s">
        <v>88</v>
      </c>
    </row>
    <row r="18" spans="1:11" ht="14.25" thickBot="1">
      <c r="A18" s="83"/>
      <c r="B18" s="84"/>
      <c r="C18" s="84"/>
      <c r="D18" s="84"/>
      <c r="E18" s="84"/>
      <c r="F18" s="67" t="str">
        <f t="shared" si="1"/>
        <v/>
      </c>
      <c r="G18" s="67" t="str">
        <f t="shared" si="0"/>
        <v/>
      </c>
      <c r="H18" s="84"/>
      <c r="J18" s="24"/>
      <c r="K18" t="s">
        <v>73</v>
      </c>
    </row>
    <row r="19" spans="1:11" ht="14.25" thickBot="1">
      <c r="A19" s="83"/>
      <c r="B19" s="84"/>
      <c r="C19" s="84"/>
      <c r="D19" s="84"/>
      <c r="E19" s="84"/>
      <c r="F19" s="67" t="str">
        <f t="shared" si="1"/>
        <v/>
      </c>
      <c r="G19" s="67" t="str">
        <f t="shared" si="0"/>
        <v/>
      </c>
      <c r="H19" s="84"/>
      <c r="J19" s="28"/>
      <c r="K19" t="s">
        <v>74</v>
      </c>
    </row>
    <row r="20" spans="1:11" ht="14.25" thickBot="1">
      <c r="A20" s="83"/>
      <c r="B20" s="84"/>
      <c r="C20" s="84"/>
      <c r="D20" s="84"/>
      <c r="E20" s="84"/>
      <c r="F20" s="67" t="str">
        <f t="shared" si="1"/>
        <v/>
      </c>
      <c r="G20" s="67" t="str">
        <f t="shared" si="0"/>
        <v/>
      </c>
      <c r="H20" s="84"/>
    </row>
    <row r="21" spans="1:11" ht="14.25" thickBot="1">
      <c r="A21" s="83"/>
      <c r="B21" s="84"/>
      <c r="C21" s="84"/>
      <c r="D21" s="84"/>
      <c r="E21" s="84"/>
      <c r="F21" s="67" t="str">
        <f t="shared" si="1"/>
        <v/>
      </c>
      <c r="G21" s="67" t="str">
        <f t="shared" si="0"/>
        <v/>
      </c>
      <c r="H21" s="84"/>
    </row>
    <row r="22" spans="1:11" ht="14.25" thickBot="1">
      <c r="A22" s="83"/>
      <c r="B22" s="84"/>
      <c r="C22" s="84"/>
      <c r="D22" s="84"/>
      <c r="E22" s="84"/>
      <c r="F22" s="67" t="str">
        <f t="shared" si="1"/>
        <v/>
      </c>
      <c r="G22" s="67" t="str">
        <f t="shared" si="0"/>
        <v/>
      </c>
      <c r="H22" s="84"/>
    </row>
    <row r="23" spans="1:11" ht="14.25" thickBot="1">
      <c r="A23" s="83"/>
      <c r="B23" s="84"/>
      <c r="C23" s="84"/>
      <c r="D23" s="84"/>
      <c r="E23" s="84"/>
      <c r="F23" s="67" t="str">
        <f t="shared" si="1"/>
        <v/>
      </c>
      <c r="G23" s="67" t="str">
        <f t="shared" si="0"/>
        <v/>
      </c>
      <c r="H23" s="84"/>
    </row>
    <row r="24" spans="1:11" ht="14.25" thickBot="1">
      <c r="A24" s="83"/>
      <c r="B24" s="84"/>
      <c r="C24" s="84"/>
      <c r="D24" s="84"/>
      <c r="E24" s="84"/>
      <c r="F24" s="67" t="str">
        <f t="shared" si="1"/>
        <v/>
      </c>
      <c r="G24" s="67" t="str">
        <f t="shared" si="0"/>
        <v/>
      </c>
      <c r="H24" s="84"/>
    </row>
    <row r="26" spans="1:11">
      <c r="A26" s="1" t="s">
        <v>184</v>
      </c>
      <c r="B26" t="s">
        <v>185</v>
      </c>
      <c r="D26" t="s">
        <v>186</v>
      </c>
      <c r="F26" t="s">
        <v>187</v>
      </c>
    </row>
    <row r="27" spans="1:11" s="222" customFormat="1">
      <c r="A27" s="359" t="s">
        <v>545</v>
      </c>
    </row>
    <row r="28" spans="1:11" s="222" customFormat="1">
      <c r="A28" s="359"/>
      <c r="B28" s="222" t="s">
        <v>570</v>
      </c>
      <c r="D28" s="222" t="s">
        <v>554</v>
      </c>
      <c r="F28" s="222" t="s">
        <v>555</v>
      </c>
    </row>
    <row r="29" spans="1:11" s="222" customFormat="1">
      <c r="A29" s="360" t="s">
        <v>547</v>
      </c>
      <c r="B29" s="361" t="s">
        <v>549</v>
      </c>
      <c r="C29" s="361" t="s">
        <v>550</v>
      </c>
      <c r="D29" s="361" t="s">
        <v>551</v>
      </c>
      <c r="E29" s="361" t="s">
        <v>553</v>
      </c>
    </row>
    <row r="30" spans="1:11" s="222" customFormat="1">
      <c r="A30" s="360"/>
      <c r="B30" s="361"/>
      <c r="C30" s="361"/>
      <c r="D30" s="361"/>
      <c r="E30" s="361"/>
    </row>
    <row r="31" spans="1:11" s="222" customFormat="1">
      <c r="A31" s="360"/>
      <c r="B31" s="361"/>
      <c r="C31" s="361"/>
      <c r="D31" s="361"/>
      <c r="E31" s="361"/>
    </row>
    <row r="32" spans="1:11" s="222" customFormat="1">
      <c r="A32" s="360"/>
      <c r="B32" s="361"/>
      <c r="C32" s="361"/>
      <c r="D32" s="361"/>
      <c r="E32" s="361"/>
    </row>
    <row r="33" spans="1:5" s="222" customFormat="1">
      <c r="A33" s="360"/>
      <c r="B33" s="361"/>
      <c r="C33" s="361"/>
      <c r="D33" s="361"/>
      <c r="E33" s="361"/>
    </row>
    <row r="34" spans="1:5" s="222" customFormat="1">
      <c r="A34" s="360"/>
      <c r="B34" s="361"/>
      <c r="C34" s="361"/>
      <c r="D34" s="361"/>
      <c r="E34" s="361"/>
    </row>
    <row r="35" spans="1:5" s="222" customFormat="1">
      <c r="A35" s="361"/>
      <c r="B35" s="361"/>
      <c r="C35" s="361"/>
      <c r="D35" s="361"/>
      <c r="E35" s="361"/>
    </row>
    <row r="36" spans="1:5" s="222" customFormat="1">
      <c r="A36" s="360"/>
      <c r="B36" s="361"/>
      <c r="C36" s="361"/>
      <c r="D36" s="361"/>
      <c r="E36" s="361"/>
    </row>
    <row r="37" spans="1:5" s="222" customFormat="1">
      <c r="A37" s="360"/>
      <c r="B37" s="361"/>
      <c r="C37" s="361"/>
      <c r="D37" s="361"/>
      <c r="E37" s="361"/>
    </row>
    <row r="38" spans="1:5" s="222" customFormat="1">
      <c r="A38" s="360"/>
      <c r="B38" s="361"/>
      <c r="C38" s="361"/>
      <c r="D38" s="361"/>
      <c r="E38" s="361"/>
    </row>
    <row r="39" spans="1:5" s="222" customFormat="1">
      <c r="A39" s="360"/>
      <c r="B39" s="361"/>
      <c r="C39" s="361"/>
      <c r="D39" s="361"/>
      <c r="E39" s="361"/>
    </row>
    <row r="40" spans="1:5" s="222" customFormat="1">
      <c r="A40" s="360"/>
      <c r="B40" s="361"/>
      <c r="C40" s="361"/>
      <c r="D40" s="361"/>
      <c r="E40" s="361"/>
    </row>
    <row r="41" spans="1:5" s="222" customFormat="1">
      <c r="A41" s="360"/>
      <c r="B41" s="361"/>
      <c r="C41" s="361"/>
      <c r="D41" s="361"/>
      <c r="E41" s="361"/>
    </row>
    <row r="42" spans="1:5" s="222" customFormat="1">
      <c r="A42" s="360"/>
      <c r="B42" s="361"/>
      <c r="C42" s="361"/>
      <c r="D42" s="361"/>
      <c r="E42" s="361"/>
    </row>
    <row r="43" spans="1:5" s="222" customFormat="1">
      <c r="A43" s="360"/>
      <c r="B43" s="361"/>
      <c r="C43" s="361"/>
      <c r="D43" s="361"/>
      <c r="E43" s="361"/>
    </row>
    <row r="44" spans="1:5" s="222" customFormat="1">
      <c r="A44" s="360"/>
      <c r="B44" s="361"/>
      <c r="C44" s="361"/>
      <c r="D44" s="361"/>
      <c r="E44" s="361"/>
    </row>
    <row r="45" spans="1:5" s="222" customFormat="1">
      <c r="A45" s="361"/>
      <c r="B45" s="361"/>
      <c r="C45" s="361"/>
      <c r="D45" s="361"/>
      <c r="E45" s="361"/>
    </row>
    <row r="46" spans="1:5" s="222" customFormat="1">
      <c r="A46" s="360"/>
      <c r="B46" s="361"/>
      <c r="C46" s="361"/>
      <c r="D46" s="361"/>
      <c r="E46" s="361"/>
    </row>
    <row r="47" spans="1:5" s="222" customFormat="1">
      <c r="A47" s="360"/>
      <c r="B47" s="361"/>
      <c r="C47" s="361"/>
      <c r="D47" s="361"/>
      <c r="E47" s="361"/>
    </row>
    <row r="48" spans="1:5" s="222" customFormat="1">
      <c r="A48" s="360"/>
      <c r="B48" s="361"/>
      <c r="C48" s="361"/>
      <c r="D48" s="361"/>
      <c r="E48" s="361"/>
    </row>
    <row r="49" spans="1:10" s="222" customFormat="1">
      <c r="A49" s="1"/>
    </row>
    <row r="50" spans="1:10" s="69" customFormat="1" ht="14.25" thickBot="1">
      <c r="A50" s="497" t="s">
        <v>518</v>
      </c>
      <c r="B50" s="497"/>
    </row>
    <row r="51" spans="1:10" s="69" customFormat="1">
      <c r="A51" s="325" t="s">
        <v>516</v>
      </c>
      <c r="B51" s="334" t="s">
        <v>412</v>
      </c>
      <c r="C51" s="326" t="s">
        <v>519</v>
      </c>
      <c r="D51" s="326" t="s">
        <v>520</v>
      </c>
      <c r="E51" s="326" t="s">
        <v>522</v>
      </c>
      <c r="F51" s="326" t="s">
        <v>524</v>
      </c>
      <c r="G51" s="327" t="s">
        <v>525</v>
      </c>
    </row>
    <row r="52" spans="1:10" s="69" customFormat="1">
      <c r="A52" s="328"/>
      <c r="B52" s="335"/>
      <c r="C52" s="329"/>
      <c r="D52" s="329"/>
      <c r="E52" s="329"/>
      <c r="F52" s="329"/>
      <c r="G52" s="330"/>
    </row>
    <row r="53" spans="1:10" s="69" customFormat="1">
      <c r="A53" s="328"/>
      <c r="B53" s="335"/>
      <c r="C53" s="329"/>
      <c r="D53" s="329"/>
      <c r="E53" s="329"/>
      <c r="F53" s="329"/>
      <c r="G53" s="330"/>
    </row>
    <row r="54" spans="1:10" s="69" customFormat="1">
      <c r="A54" s="328"/>
      <c r="B54" s="335"/>
      <c r="C54" s="329"/>
      <c r="D54" s="329"/>
      <c r="E54" s="329"/>
      <c r="F54" s="329"/>
      <c r="G54" s="330"/>
    </row>
    <row r="55" spans="1:10" s="69" customFormat="1">
      <c r="A55" s="328"/>
      <c r="B55" s="335"/>
      <c r="C55" s="329"/>
      <c r="D55" s="329"/>
      <c r="E55" s="329"/>
      <c r="F55" s="329"/>
      <c r="G55" s="330"/>
    </row>
    <row r="56" spans="1:10" s="69" customFormat="1">
      <c r="A56" s="328"/>
      <c r="B56" s="335"/>
      <c r="C56" s="329"/>
      <c r="D56" s="329"/>
      <c r="E56" s="329"/>
      <c r="F56" s="329"/>
      <c r="G56" s="330"/>
    </row>
    <row r="57" spans="1:10" s="69" customFormat="1" ht="14.25" thickBot="1">
      <c r="A57" s="331"/>
      <c r="B57" s="336"/>
      <c r="C57" s="332"/>
      <c r="D57" s="332"/>
      <c r="E57" s="332"/>
      <c r="F57" s="332"/>
      <c r="G57" s="333"/>
    </row>
    <row r="58" spans="1:10" s="222" customFormat="1">
      <c r="A58" s="1"/>
    </row>
    <row r="59" spans="1:10" s="69" customFormat="1" ht="14.25" thickBot="1">
      <c r="A59" s="497" t="s">
        <v>526</v>
      </c>
      <c r="B59" s="497"/>
      <c r="C59" s="497"/>
      <c r="D59" s="323"/>
      <c r="E59" s="323"/>
      <c r="F59" s="323"/>
    </row>
    <row r="60" spans="1:10" s="69" customFormat="1">
      <c r="A60" s="325" t="s">
        <v>66</v>
      </c>
      <c r="B60" s="326" t="s">
        <v>412</v>
      </c>
      <c r="C60" s="326" t="s">
        <v>565</v>
      </c>
      <c r="D60" s="326" t="s">
        <v>566</v>
      </c>
      <c r="E60" s="326" t="s">
        <v>557</v>
      </c>
      <c r="F60" s="326" t="s">
        <v>559</v>
      </c>
      <c r="G60" s="326" t="s">
        <v>560</v>
      </c>
      <c r="H60" s="326" t="s">
        <v>562</v>
      </c>
      <c r="I60" s="327" t="s">
        <v>532</v>
      </c>
      <c r="J60" s="327" t="s">
        <v>525</v>
      </c>
    </row>
    <row r="61" spans="1:10" s="69" customFormat="1">
      <c r="A61" s="328"/>
      <c r="B61" s="329"/>
      <c r="C61" s="329"/>
      <c r="D61" s="329"/>
      <c r="E61" s="329"/>
      <c r="F61" s="329"/>
      <c r="G61" s="329"/>
      <c r="H61" s="329"/>
      <c r="I61" s="330"/>
      <c r="J61" s="330"/>
    </row>
    <row r="62" spans="1:10" s="69" customFormat="1">
      <c r="A62" s="328"/>
      <c r="B62" s="329"/>
      <c r="C62" s="329"/>
      <c r="D62" s="329"/>
      <c r="E62" s="329"/>
      <c r="F62" s="329"/>
      <c r="G62" s="329"/>
      <c r="H62" s="329"/>
      <c r="I62" s="330"/>
      <c r="J62" s="330"/>
    </row>
    <row r="63" spans="1:10" s="69" customFormat="1">
      <c r="A63" s="328"/>
      <c r="B63" s="329"/>
      <c r="C63" s="329"/>
      <c r="D63" s="329"/>
      <c r="E63" s="329"/>
      <c r="F63" s="329"/>
      <c r="G63" s="329"/>
      <c r="H63" s="329"/>
      <c r="I63" s="330"/>
      <c r="J63" s="330"/>
    </row>
    <row r="64" spans="1:10" s="69" customFormat="1">
      <c r="A64" s="328"/>
      <c r="B64" s="329"/>
      <c r="C64" s="329"/>
      <c r="D64" s="329"/>
      <c r="E64" s="329"/>
      <c r="F64" s="329"/>
      <c r="G64" s="329"/>
      <c r="H64" s="329"/>
      <c r="I64" s="330"/>
      <c r="J64" s="330"/>
    </row>
    <row r="65" spans="1:12" s="69" customFormat="1">
      <c r="A65" s="328"/>
      <c r="B65" s="329"/>
      <c r="C65" s="329"/>
      <c r="D65" s="329"/>
      <c r="E65" s="329"/>
      <c r="F65" s="329"/>
      <c r="G65" s="329"/>
      <c r="H65" s="329"/>
      <c r="I65" s="330"/>
      <c r="J65" s="330"/>
    </row>
    <row r="66" spans="1:12" s="69" customFormat="1" ht="14.25" thickBot="1">
      <c r="A66" s="331"/>
      <c r="B66" s="332"/>
      <c r="C66" s="332"/>
      <c r="D66" s="332"/>
      <c r="E66" s="332"/>
      <c r="F66" s="332"/>
      <c r="G66" s="332"/>
      <c r="H66" s="332"/>
      <c r="I66" s="333"/>
      <c r="J66" s="333"/>
    </row>
    <row r="67" spans="1:12" s="69" customFormat="1">
      <c r="A67" s="121"/>
      <c r="B67" s="121"/>
      <c r="C67" s="121"/>
      <c r="D67" s="122"/>
      <c r="E67" s="122"/>
      <c r="F67" s="122"/>
      <c r="G67" s="122"/>
    </row>
    <row r="68" spans="1:12" s="69" customFormat="1">
      <c r="A68" s="344" t="s">
        <v>535</v>
      </c>
      <c r="B68" s="121"/>
      <c r="C68" s="121"/>
      <c r="D68" s="122"/>
      <c r="E68" s="122"/>
      <c r="F68" s="122"/>
      <c r="G68" s="122"/>
    </row>
    <row r="69" spans="1:12" s="69" customFormat="1" ht="24">
      <c r="A69" s="345" t="s">
        <v>536</v>
      </c>
      <c r="B69" s="345" t="s">
        <v>412</v>
      </c>
      <c r="C69" s="345" t="s">
        <v>557</v>
      </c>
      <c r="D69" s="345" t="s">
        <v>559</v>
      </c>
      <c r="E69" s="345" t="s">
        <v>542</v>
      </c>
      <c r="F69" s="345" t="s">
        <v>557</v>
      </c>
      <c r="G69" s="345" t="s">
        <v>559</v>
      </c>
      <c r="H69" s="345" t="s">
        <v>543</v>
      </c>
      <c r="I69" s="345" t="s">
        <v>538</v>
      </c>
      <c r="J69" s="345" t="s">
        <v>540</v>
      </c>
      <c r="K69" s="345" t="s">
        <v>525</v>
      </c>
      <c r="L69" s="12"/>
    </row>
    <row r="70" spans="1:12" s="69" customFormat="1">
      <c r="A70" s="346"/>
      <c r="B70" s="346"/>
      <c r="C70" s="346"/>
      <c r="D70" s="346"/>
      <c r="E70" s="346"/>
      <c r="F70" s="346"/>
      <c r="G70" s="346"/>
      <c r="H70" s="346"/>
      <c r="I70" s="347"/>
      <c r="J70" s="347"/>
      <c r="K70" s="347"/>
      <c r="L70" s="122"/>
    </row>
    <row r="71" spans="1:12" s="69" customFormat="1">
      <c r="A71" s="348"/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12"/>
    </row>
    <row r="72" spans="1:12" s="69" customFormat="1">
      <c r="A72" s="346"/>
      <c r="B72" s="346"/>
      <c r="C72" s="346"/>
      <c r="D72" s="346"/>
      <c r="E72" s="346"/>
      <c r="F72" s="346"/>
      <c r="G72" s="346"/>
      <c r="H72" s="346"/>
      <c r="I72" s="347"/>
      <c r="J72" s="347"/>
      <c r="K72" s="347"/>
      <c r="L72" s="122"/>
    </row>
    <row r="73" spans="1:12" s="69" customFormat="1">
      <c r="A73" s="348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12"/>
    </row>
    <row r="74" spans="1:12" s="69" customFormat="1">
      <c r="A74" s="346"/>
      <c r="B74" s="346"/>
      <c r="C74" s="346"/>
      <c r="D74" s="346"/>
      <c r="E74" s="346"/>
      <c r="F74" s="346"/>
      <c r="G74" s="346"/>
      <c r="H74" s="346"/>
      <c r="I74" s="347"/>
      <c r="J74" s="347"/>
      <c r="K74" s="347"/>
      <c r="L74" s="122"/>
    </row>
    <row r="75" spans="1:12" s="69" customFormat="1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12"/>
    </row>
    <row r="76" spans="1:12" s="69" customFormat="1">
      <c r="A76" s="346"/>
      <c r="B76" s="346"/>
      <c r="C76" s="346"/>
      <c r="D76" s="346"/>
      <c r="E76" s="346"/>
      <c r="F76" s="346"/>
      <c r="G76" s="346"/>
      <c r="H76" s="346"/>
      <c r="I76" s="347"/>
      <c r="J76" s="347"/>
      <c r="K76" s="347"/>
      <c r="L76" s="122"/>
    </row>
    <row r="77" spans="1:12" s="69" customFormat="1">
      <c r="A77" s="348"/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12"/>
    </row>
    <row r="78" spans="1:12" s="69" customFormat="1">
      <c r="A78" s="346"/>
      <c r="B78" s="346"/>
      <c r="C78" s="346"/>
      <c r="D78" s="346"/>
      <c r="E78" s="346"/>
      <c r="F78" s="346"/>
      <c r="G78" s="346"/>
      <c r="H78" s="346"/>
      <c r="I78" s="347"/>
      <c r="J78" s="347"/>
      <c r="K78" s="347"/>
      <c r="L78" s="122"/>
    </row>
    <row r="79" spans="1:12" s="69" customFormat="1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12"/>
    </row>
    <row r="80" spans="1:12" s="69" customFormat="1">
      <c r="A80" s="346"/>
      <c r="B80" s="346"/>
      <c r="C80" s="346"/>
      <c r="D80" s="346"/>
      <c r="E80" s="346"/>
      <c r="F80" s="346"/>
      <c r="G80" s="346"/>
      <c r="H80" s="346"/>
      <c r="I80" s="347"/>
      <c r="J80" s="347"/>
      <c r="K80" s="347"/>
      <c r="L80" s="122"/>
    </row>
    <row r="81" spans="1:11" ht="14.25" thickBot="1"/>
    <row r="82" spans="1:11" ht="39.75" customHeight="1" thickBot="1">
      <c r="A82" s="498" t="s">
        <v>188</v>
      </c>
      <c r="B82" s="90" t="s">
        <v>189</v>
      </c>
      <c r="C82" s="109">
        <v>0</v>
      </c>
      <c r="D82" s="109">
        <f>IF($G$7=1,1,2)</f>
        <v>2</v>
      </c>
      <c r="E82" s="109">
        <f>IF($G$7=1,2,4)</f>
        <v>4</v>
      </c>
      <c r="F82" s="109">
        <f>IF($G$7=1,3,8)</f>
        <v>8</v>
      </c>
      <c r="G82" s="109">
        <f>IF($G$7=1,5,12)</f>
        <v>12</v>
      </c>
      <c r="H82" s="109">
        <f>IF($G$7=1,10,16)</f>
        <v>16</v>
      </c>
      <c r="I82" s="109">
        <f>IF($G$7=1,15,20)</f>
        <v>20</v>
      </c>
    </row>
    <row r="83" spans="1:11" ht="19.5" thickBot="1">
      <c r="A83" s="499"/>
      <c r="B83" s="88" t="s">
        <v>190</v>
      </c>
      <c r="C83" s="110">
        <v>0</v>
      </c>
      <c r="D83" s="109">
        <f>IF($G$7=1,0.1,0.02)</f>
        <v>0.02</v>
      </c>
      <c r="E83" s="109">
        <f>IF($G$7=1,0.2,0.04)</f>
        <v>0.04</v>
      </c>
      <c r="F83" s="109">
        <f>IF($G$7=1,0.3,0.08)</f>
        <v>0.08</v>
      </c>
      <c r="G83" s="109">
        <f>IF($G$7=1,0.5,0.12)</f>
        <v>0.12</v>
      </c>
      <c r="H83" s="109">
        <f>IF($G$7=1,1,0.16)</f>
        <v>0.16</v>
      </c>
      <c r="I83" s="109">
        <f>IF($G$7=1,1.5,0.2)</f>
        <v>0.2</v>
      </c>
    </row>
    <row r="84" spans="1:11" ht="14.25" thickBot="1">
      <c r="A84" s="499"/>
      <c r="B84" s="88" t="s">
        <v>191</v>
      </c>
      <c r="C84" s="91"/>
      <c r="D84" s="91"/>
      <c r="E84" s="91"/>
      <c r="F84" s="91"/>
      <c r="G84" s="91"/>
      <c r="H84" s="91"/>
      <c r="I84" s="92"/>
    </row>
    <row r="85" spans="1:11" ht="14.25" thickBot="1">
      <c r="A85" s="499"/>
      <c r="B85" s="88" t="s">
        <v>192</v>
      </c>
      <c r="C85" s="91"/>
      <c r="D85" s="91"/>
      <c r="E85" s="91"/>
      <c r="F85" s="91"/>
      <c r="G85" s="91"/>
      <c r="H85" s="91"/>
      <c r="I85" s="92"/>
    </row>
    <row r="86" spans="1:11" ht="14.25" thickBot="1">
      <c r="A86" s="499"/>
      <c r="B86" s="88" t="s">
        <v>193</v>
      </c>
      <c r="C86" s="91">
        <f>C84-C85</f>
        <v>0</v>
      </c>
      <c r="D86" s="91">
        <f t="shared" ref="D86:H86" si="2">D84-D85</f>
        <v>0</v>
      </c>
      <c r="E86" s="91">
        <f t="shared" si="2"/>
        <v>0</v>
      </c>
      <c r="F86" s="91">
        <f t="shared" si="2"/>
        <v>0</v>
      </c>
      <c r="G86" s="91">
        <f t="shared" si="2"/>
        <v>0</v>
      </c>
      <c r="H86" s="91">
        <f t="shared" si="2"/>
        <v>0</v>
      </c>
      <c r="I86" s="92">
        <f>I84-I85</f>
        <v>0</v>
      </c>
    </row>
    <row r="87" spans="1:11" ht="14.25" thickBot="1">
      <c r="A87" s="500"/>
      <c r="B87" s="88" t="s">
        <v>194</v>
      </c>
      <c r="C87" s="91" t="s">
        <v>195</v>
      </c>
      <c r="D87" s="101">
        <f>INTERCEPT($C$86:$I$86,$C$83:$I$83)</f>
        <v>0</v>
      </c>
      <c r="E87" s="91" t="s">
        <v>196</v>
      </c>
      <c r="F87" s="101">
        <f>SLOPE($C$86:$I$86,$C$83:$I$83)</f>
        <v>0</v>
      </c>
      <c r="G87" s="91" t="s">
        <v>197</v>
      </c>
      <c r="H87" s="101" t="e">
        <f>CORREL($C$83:$I$83,$C$86:$I$86)</f>
        <v>#DIV/0!</v>
      </c>
    </row>
    <row r="88" spans="1:11" ht="14.25" thickBot="1">
      <c r="A88" s="70" t="s">
        <v>20</v>
      </c>
      <c r="B88" s="88" t="s">
        <v>134</v>
      </c>
      <c r="C88" s="547"/>
      <c r="D88" s="548"/>
      <c r="E88" s="547"/>
      <c r="F88" s="548"/>
      <c r="G88" s="547"/>
      <c r="H88" s="548"/>
      <c r="I88" s="547"/>
      <c r="J88" s="555"/>
      <c r="K88" s="548"/>
    </row>
    <row r="89" spans="1:11" ht="14.25" thickBot="1">
      <c r="A89" s="70" t="s">
        <v>135</v>
      </c>
      <c r="B89" s="88" t="s">
        <v>25</v>
      </c>
      <c r="C89" s="91"/>
      <c r="D89" s="91"/>
      <c r="E89" s="91"/>
      <c r="F89" s="91"/>
      <c r="G89" s="91"/>
      <c r="H89" s="91"/>
      <c r="I89" s="547"/>
      <c r="J89" s="548"/>
      <c r="K89" s="91"/>
    </row>
    <row r="90" spans="1:11" ht="14.25" thickBot="1">
      <c r="A90" s="70" t="s">
        <v>136</v>
      </c>
      <c r="B90" s="88" t="s">
        <v>137</v>
      </c>
      <c r="C90" s="547"/>
      <c r="D90" s="548"/>
      <c r="E90" s="547"/>
      <c r="F90" s="548"/>
      <c r="G90" s="547"/>
      <c r="H90" s="548"/>
      <c r="I90" s="547"/>
      <c r="J90" s="548"/>
      <c r="K90" s="91"/>
    </row>
    <row r="91" spans="1:11" ht="14.25" thickBot="1">
      <c r="A91" s="71"/>
      <c r="B91" s="88" t="s">
        <v>27</v>
      </c>
      <c r="C91" s="547"/>
      <c r="D91" s="548"/>
      <c r="E91" s="547"/>
      <c r="F91" s="548"/>
      <c r="G91" s="547"/>
      <c r="H91" s="548"/>
      <c r="I91" s="547"/>
      <c r="J91" s="548"/>
      <c r="K91" s="91"/>
    </row>
    <row r="92" spans="1:11" ht="14.25" thickBot="1">
      <c r="A92" s="72"/>
      <c r="B92" s="88" t="s">
        <v>28</v>
      </c>
      <c r="C92" s="547"/>
      <c r="D92" s="548"/>
      <c r="E92" s="547"/>
      <c r="F92" s="548"/>
      <c r="G92" s="547"/>
      <c r="H92" s="548"/>
      <c r="I92" s="547"/>
      <c r="J92" s="548"/>
      <c r="K92" s="91"/>
    </row>
    <row r="93" spans="1:11" ht="14.25" thickBot="1">
      <c r="A93" s="498" t="s">
        <v>198</v>
      </c>
      <c r="B93" s="88" t="s">
        <v>178</v>
      </c>
      <c r="C93" s="547"/>
      <c r="D93" s="548"/>
      <c r="E93" s="547"/>
      <c r="F93" s="548"/>
      <c r="G93" s="424" t="s">
        <v>199</v>
      </c>
      <c r="H93" s="473"/>
      <c r="I93" s="473"/>
      <c r="J93" s="473"/>
      <c r="K93" s="425"/>
    </row>
    <row r="94" spans="1:11" ht="14.25" thickBot="1">
      <c r="A94" s="499"/>
      <c r="B94" s="88" t="s">
        <v>200</v>
      </c>
      <c r="C94" s="547"/>
      <c r="D94" s="548"/>
      <c r="E94" s="547"/>
      <c r="F94" s="548"/>
      <c r="G94" s="549" t="s">
        <v>201</v>
      </c>
      <c r="H94" s="550"/>
      <c r="I94" s="551"/>
      <c r="J94" s="547"/>
      <c r="K94" s="548"/>
    </row>
    <row r="95" spans="1:11" ht="14.25" thickBot="1">
      <c r="A95" s="499"/>
      <c r="B95" s="88" t="s">
        <v>202</v>
      </c>
      <c r="C95" s="547"/>
      <c r="D95" s="548"/>
      <c r="E95" s="547"/>
      <c r="F95" s="548"/>
      <c r="G95" s="549" t="s">
        <v>203</v>
      </c>
      <c r="H95" s="550"/>
      <c r="I95" s="551"/>
      <c r="J95" s="91"/>
      <c r="K95" s="91"/>
    </row>
    <row r="96" spans="1:11" ht="14.25" thickBot="1">
      <c r="A96" s="499"/>
      <c r="B96" s="88" t="s">
        <v>204</v>
      </c>
      <c r="C96" s="547"/>
      <c r="D96" s="548"/>
      <c r="E96" s="547"/>
      <c r="F96" s="548"/>
      <c r="G96" s="424" t="s">
        <v>204</v>
      </c>
      <c r="H96" s="473"/>
      <c r="I96" s="425"/>
      <c r="J96" s="91"/>
      <c r="K96" s="91"/>
    </row>
    <row r="97" spans="1:11" ht="15.75" thickBot="1">
      <c r="A97" s="499"/>
      <c r="B97" s="89" t="s">
        <v>205</v>
      </c>
      <c r="C97" s="547"/>
      <c r="D97" s="548"/>
      <c r="E97" s="547"/>
      <c r="F97" s="548"/>
      <c r="G97" s="552" t="s">
        <v>205</v>
      </c>
      <c r="H97" s="553"/>
      <c r="I97" s="554"/>
      <c r="J97" s="91"/>
      <c r="K97" s="91"/>
    </row>
    <row r="98" spans="1:11" ht="15.75" thickBot="1">
      <c r="A98" s="499"/>
      <c r="B98" s="88" t="s">
        <v>206</v>
      </c>
      <c r="C98" s="547"/>
      <c r="D98" s="548"/>
      <c r="E98" s="547"/>
      <c r="F98" s="548"/>
      <c r="G98" s="549" t="s">
        <v>207</v>
      </c>
      <c r="H98" s="550"/>
      <c r="I98" s="551"/>
      <c r="J98" s="102"/>
      <c r="K98" s="91"/>
    </row>
    <row r="99" spans="1:11" ht="14.25" thickBot="1">
      <c r="A99" s="499"/>
      <c r="B99" s="88" t="s">
        <v>208</v>
      </c>
      <c r="C99" s="547"/>
      <c r="D99" s="548"/>
      <c r="E99" s="547"/>
      <c r="F99" s="548"/>
      <c r="G99" s="549" t="s">
        <v>209</v>
      </c>
      <c r="H99" s="550"/>
      <c r="I99" s="551"/>
      <c r="J99" s="91"/>
      <c r="K99" s="91"/>
    </row>
    <row r="100" spans="1:11" ht="14.25" thickBot="1">
      <c r="A100" s="499"/>
      <c r="B100" s="88" t="s">
        <v>210</v>
      </c>
      <c r="C100" s="547"/>
      <c r="D100" s="548"/>
      <c r="E100" s="547"/>
      <c r="F100" s="548"/>
      <c r="G100" s="549" t="s">
        <v>157</v>
      </c>
      <c r="H100" s="550"/>
      <c r="I100" s="551"/>
      <c r="J100" s="91"/>
      <c r="K100" s="91"/>
    </row>
    <row r="101" spans="1:11" ht="14.25" thickBot="1">
      <c r="A101" s="500"/>
      <c r="B101" s="88" t="s">
        <v>28</v>
      </c>
      <c r="C101" s="547"/>
      <c r="D101" s="548"/>
      <c r="E101" s="547"/>
      <c r="F101" s="548"/>
      <c r="G101" s="549" t="s">
        <v>28</v>
      </c>
      <c r="H101" s="550"/>
      <c r="I101" s="551"/>
      <c r="J101" s="91"/>
      <c r="K101" s="91"/>
    </row>
    <row r="102" spans="1:11" ht="19.5">
      <c r="A102" s="545" t="s">
        <v>160</v>
      </c>
      <c r="B102" s="545"/>
      <c r="C102" s="545"/>
      <c r="D102" s="545"/>
      <c r="E102" s="545"/>
      <c r="F102" s="545"/>
      <c r="G102" s="545"/>
      <c r="H102" s="545"/>
      <c r="I102" s="545"/>
      <c r="J102" s="545"/>
      <c r="K102" s="545"/>
    </row>
    <row r="103" spans="1:11" ht="18.75">
      <c r="A103" s="76"/>
    </row>
    <row r="104" spans="1:11" ht="18.75">
      <c r="A104" s="76"/>
    </row>
    <row r="105" spans="1:11" ht="18.75">
      <c r="A105" s="76"/>
    </row>
    <row r="106" spans="1:11" ht="18.75">
      <c r="A106" s="76"/>
    </row>
    <row r="107" spans="1:11" ht="18.75">
      <c r="A107" s="77"/>
    </row>
    <row r="108" spans="1:11" ht="18.75">
      <c r="A108" s="77"/>
    </row>
    <row r="109" spans="1:11" ht="18.75">
      <c r="A109" s="77"/>
    </row>
    <row r="110" spans="1:11" ht="18.75">
      <c r="A110" s="77"/>
    </row>
    <row r="111" spans="1:11" ht="18.75">
      <c r="A111" s="77"/>
    </row>
    <row r="112" spans="1:11" ht="18.75">
      <c r="A112" s="77"/>
    </row>
    <row r="113" spans="1:1" ht="18.75">
      <c r="A113" s="77"/>
    </row>
    <row r="114" spans="1:1">
      <c r="A114" s="103"/>
    </row>
    <row r="115" spans="1:1" ht="14.25">
      <c r="A115" s="78" t="s">
        <v>211</v>
      </c>
    </row>
  </sheetData>
  <mergeCells count="54">
    <mergeCell ref="A82:A87"/>
    <mergeCell ref="C88:D88"/>
    <mergeCell ref="E88:F88"/>
    <mergeCell ref="G88:H88"/>
    <mergeCell ref="A1:G1"/>
    <mergeCell ref="A2:G2"/>
    <mergeCell ref="A3:G3"/>
    <mergeCell ref="A50:B50"/>
    <mergeCell ref="A59:C59"/>
    <mergeCell ref="I88:K88"/>
    <mergeCell ref="I89:J89"/>
    <mergeCell ref="C90:D90"/>
    <mergeCell ref="E90:F90"/>
    <mergeCell ref="G90:H90"/>
    <mergeCell ref="I90:J90"/>
    <mergeCell ref="C91:D91"/>
    <mergeCell ref="E91:F91"/>
    <mergeCell ref="G91:H91"/>
    <mergeCell ref="I91:J91"/>
    <mergeCell ref="C92:D92"/>
    <mergeCell ref="E92:F92"/>
    <mergeCell ref="G92:H92"/>
    <mergeCell ref="I92:J92"/>
    <mergeCell ref="A93:A101"/>
    <mergeCell ref="C93:D93"/>
    <mergeCell ref="E93:F93"/>
    <mergeCell ref="G93:K93"/>
    <mergeCell ref="C94:D94"/>
    <mergeCell ref="E94:F94"/>
    <mergeCell ref="G94:I94"/>
    <mergeCell ref="J94:K94"/>
    <mergeCell ref="C95:D95"/>
    <mergeCell ref="E95:F95"/>
    <mergeCell ref="E96:F96"/>
    <mergeCell ref="G96:I96"/>
    <mergeCell ref="C97:D97"/>
    <mergeCell ref="E97:F97"/>
    <mergeCell ref="G97:I97"/>
    <mergeCell ref="A102:K102"/>
    <mergeCell ref="B9:D9"/>
    <mergeCell ref="C100:D100"/>
    <mergeCell ref="E100:F100"/>
    <mergeCell ref="G100:I100"/>
    <mergeCell ref="C101:D101"/>
    <mergeCell ref="E101:F101"/>
    <mergeCell ref="G101:I101"/>
    <mergeCell ref="C98:D98"/>
    <mergeCell ref="E98:F98"/>
    <mergeCell ref="G98:I98"/>
    <mergeCell ref="C99:D99"/>
    <mergeCell ref="E99:F99"/>
    <mergeCell ref="G99:I99"/>
    <mergeCell ref="G95:I95"/>
    <mergeCell ref="C96:D96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7"/>
  <sheetViews>
    <sheetView topLeftCell="A16" workbookViewId="0">
      <selection activeCell="C46" sqref="C4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9" t="s">
        <v>0</v>
      </c>
      <c r="B1" s="379"/>
      <c r="C1" s="379"/>
      <c r="D1" s="379"/>
      <c r="E1" s="379"/>
      <c r="F1" s="379"/>
      <c r="G1" s="379"/>
    </row>
    <row r="2" spans="1:9" ht="20.25">
      <c r="A2" s="380" t="s">
        <v>1</v>
      </c>
      <c r="B2" s="380"/>
      <c r="C2" s="380"/>
      <c r="D2" s="380"/>
      <c r="E2" s="380"/>
      <c r="F2" s="380"/>
      <c r="G2" s="380"/>
    </row>
    <row r="3" spans="1:9">
      <c r="A3" s="381" t="s">
        <v>251</v>
      </c>
      <c r="B3" s="381"/>
      <c r="C3" s="381"/>
      <c r="D3" s="381"/>
      <c r="E3" s="381"/>
      <c r="F3" s="381"/>
      <c r="G3" s="381"/>
    </row>
    <row r="4" spans="1:9">
      <c r="A4" s="1" t="s">
        <v>166</v>
      </c>
      <c r="B4" s="20"/>
      <c r="C4" t="s">
        <v>50</v>
      </c>
      <c r="D4" s="20"/>
      <c r="F4" t="s">
        <v>48</v>
      </c>
      <c r="G4" s="20"/>
    </row>
    <row r="5" spans="1:9">
      <c r="A5" s="1" t="s">
        <v>167</v>
      </c>
      <c r="B5" s="20"/>
      <c r="C5" t="s">
        <v>51</v>
      </c>
      <c r="D5" s="20"/>
      <c r="F5" t="s">
        <v>168</v>
      </c>
      <c r="G5" s="20"/>
    </row>
    <row r="6" spans="1:9">
      <c r="A6" s="105" t="s">
        <v>169</v>
      </c>
      <c r="B6" s="20" t="s">
        <v>220</v>
      </c>
      <c r="C6" s="105"/>
      <c r="D6" s="105"/>
      <c r="E6" s="105"/>
      <c r="F6" s="105"/>
      <c r="G6" s="105"/>
    </row>
    <row r="7" spans="1:9">
      <c r="A7" s="1" t="s">
        <v>170</v>
      </c>
      <c r="B7" s="20"/>
      <c r="C7" t="s">
        <v>212</v>
      </c>
      <c r="D7" s="24">
        <v>700</v>
      </c>
      <c r="F7" t="s">
        <v>171</v>
      </c>
      <c r="G7" s="24">
        <v>1</v>
      </c>
    </row>
    <row r="8" spans="1:9">
      <c r="A8" s="1" t="s">
        <v>172</v>
      </c>
      <c r="B8" s="24"/>
      <c r="C8" t="s">
        <v>173</v>
      </c>
      <c r="D8" s="24"/>
      <c r="F8" t="s">
        <v>174</v>
      </c>
      <c r="G8" s="24" t="s">
        <v>221</v>
      </c>
      <c r="H8" t="s">
        <v>175</v>
      </c>
      <c r="I8" s="24">
        <v>50</v>
      </c>
    </row>
    <row r="9" spans="1:9" ht="14.25" thickBot="1">
      <c r="A9" s="106" t="s">
        <v>176</v>
      </c>
      <c r="B9" s="556" t="s">
        <v>222</v>
      </c>
      <c r="C9" s="556"/>
      <c r="D9" s="556"/>
      <c r="F9" t="s">
        <v>177</v>
      </c>
      <c r="G9" s="24" t="s">
        <v>223</v>
      </c>
    </row>
    <row r="10" spans="1:9" ht="13.5" customHeight="1" thickBot="1">
      <c r="A10" s="107" t="s">
        <v>178</v>
      </c>
      <c r="B10" s="108" t="s">
        <v>80</v>
      </c>
      <c r="C10" s="108" t="s">
        <v>179</v>
      </c>
      <c r="D10" s="108" t="s">
        <v>180</v>
      </c>
      <c r="E10" s="108" t="s">
        <v>181</v>
      </c>
      <c r="F10" s="56" t="s">
        <v>218</v>
      </c>
      <c r="G10" s="56" t="s">
        <v>219</v>
      </c>
      <c r="H10" s="108" t="s">
        <v>76</v>
      </c>
    </row>
    <row r="11" spans="1:9" ht="14.25" thickBot="1">
      <c r="A11" s="83"/>
      <c r="B11" s="84"/>
      <c r="C11" s="84"/>
      <c r="D11" s="84"/>
      <c r="E11" s="84"/>
      <c r="F11" s="113">
        <f>D11-E11</f>
        <v>0</v>
      </c>
      <c r="G11" s="113" t="str">
        <f t="shared" ref="G11:G24" si="0">IFERROR("",(F11-$D$89)/($F$89*C11))</f>
        <v/>
      </c>
      <c r="H11" s="84"/>
    </row>
    <row r="12" spans="1:9" ht="14.25" thickBot="1">
      <c r="A12" s="83"/>
      <c r="B12" s="84"/>
      <c r="C12" s="84"/>
      <c r="D12" s="84"/>
      <c r="E12" s="84"/>
      <c r="F12" s="67">
        <f t="shared" ref="F12:F24" si="1">D12-E12</f>
        <v>0</v>
      </c>
      <c r="G12" s="67" t="str">
        <f t="shared" si="0"/>
        <v/>
      </c>
      <c r="H12" s="84"/>
    </row>
    <row r="13" spans="1:9" ht="14.25" thickBot="1">
      <c r="A13" s="83"/>
      <c r="B13" s="84"/>
      <c r="C13" s="84"/>
      <c r="D13" s="84"/>
      <c r="E13" s="84"/>
      <c r="F13" s="67">
        <f t="shared" si="1"/>
        <v>0</v>
      </c>
      <c r="G13" s="67" t="str">
        <f t="shared" si="0"/>
        <v/>
      </c>
      <c r="H13" s="84"/>
    </row>
    <row r="14" spans="1:9" ht="14.25" thickBot="1">
      <c r="A14" s="83"/>
      <c r="B14" s="84"/>
      <c r="C14" s="84"/>
      <c r="D14" s="84"/>
      <c r="E14" s="84"/>
      <c r="F14" s="67">
        <f t="shared" si="1"/>
        <v>0</v>
      </c>
      <c r="G14" s="67" t="str">
        <f t="shared" si="0"/>
        <v/>
      </c>
      <c r="H14" s="84"/>
    </row>
    <row r="15" spans="1:9" ht="14.25" thickBot="1">
      <c r="A15" s="83"/>
      <c r="B15" s="84"/>
      <c r="C15" s="84"/>
      <c r="D15" s="84"/>
      <c r="E15" s="84"/>
      <c r="F15" s="67">
        <f t="shared" si="1"/>
        <v>0</v>
      </c>
      <c r="G15" s="67" t="str">
        <f t="shared" si="0"/>
        <v/>
      </c>
      <c r="H15" s="84"/>
    </row>
    <row r="16" spans="1:9" ht="14.25" thickBot="1">
      <c r="A16" s="83"/>
      <c r="B16" s="84"/>
      <c r="C16" s="84"/>
      <c r="D16" s="84"/>
      <c r="E16" s="84"/>
      <c r="F16" s="67">
        <f t="shared" si="1"/>
        <v>0</v>
      </c>
      <c r="G16" s="67" t="str">
        <f t="shared" si="0"/>
        <v/>
      </c>
      <c r="H16" s="84"/>
    </row>
    <row r="17" spans="1:11" ht="14.25" thickBot="1">
      <c r="A17" s="83"/>
      <c r="B17" s="84"/>
      <c r="C17" s="84"/>
      <c r="D17" s="84"/>
      <c r="E17" s="84"/>
      <c r="F17" s="67">
        <f t="shared" si="1"/>
        <v>0</v>
      </c>
      <c r="G17" s="67" t="str">
        <f t="shared" si="0"/>
        <v/>
      </c>
      <c r="H17" s="84"/>
      <c r="J17" s="20"/>
      <c r="K17" t="s">
        <v>88</v>
      </c>
    </row>
    <row r="18" spans="1:11" ht="14.25" thickBot="1">
      <c r="A18" s="83"/>
      <c r="B18" s="84"/>
      <c r="C18" s="84"/>
      <c r="D18" s="84"/>
      <c r="E18" s="84"/>
      <c r="F18" s="67">
        <f t="shared" si="1"/>
        <v>0</v>
      </c>
      <c r="G18" s="67" t="str">
        <f t="shared" si="0"/>
        <v/>
      </c>
      <c r="H18" s="84"/>
      <c r="J18" s="24"/>
      <c r="K18" t="s">
        <v>73</v>
      </c>
    </row>
    <row r="19" spans="1:11" ht="14.25" thickBot="1">
      <c r="A19" s="83"/>
      <c r="B19" s="84"/>
      <c r="C19" s="84"/>
      <c r="D19" s="84"/>
      <c r="E19" s="84"/>
      <c r="F19" s="67">
        <f t="shared" si="1"/>
        <v>0</v>
      </c>
      <c r="G19" s="67" t="str">
        <f t="shared" si="0"/>
        <v/>
      </c>
      <c r="H19" s="84"/>
      <c r="J19" s="28"/>
      <c r="K19" t="s">
        <v>74</v>
      </c>
    </row>
    <row r="20" spans="1:11" ht="14.25" thickBot="1">
      <c r="A20" s="83"/>
      <c r="B20" s="84"/>
      <c r="C20" s="84"/>
      <c r="D20" s="84"/>
      <c r="E20" s="84"/>
      <c r="F20" s="67">
        <f t="shared" si="1"/>
        <v>0</v>
      </c>
      <c r="G20" s="67" t="str">
        <f t="shared" si="0"/>
        <v/>
      </c>
      <c r="H20" s="84"/>
    </row>
    <row r="21" spans="1:11" ht="14.25" thickBot="1">
      <c r="A21" s="83"/>
      <c r="B21" s="84"/>
      <c r="C21" s="84"/>
      <c r="D21" s="84"/>
      <c r="E21" s="84"/>
      <c r="F21" s="67">
        <f t="shared" si="1"/>
        <v>0</v>
      </c>
      <c r="G21" s="67" t="str">
        <f t="shared" si="0"/>
        <v/>
      </c>
      <c r="H21" s="84"/>
    </row>
    <row r="22" spans="1:11" ht="14.25" thickBot="1">
      <c r="A22" s="83"/>
      <c r="B22" s="84"/>
      <c r="C22" s="84"/>
      <c r="D22" s="84"/>
      <c r="E22" s="84"/>
      <c r="F22" s="67">
        <f t="shared" si="1"/>
        <v>0</v>
      </c>
      <c r="G22" s="67" t="str">
        <f t="shared" si="0"/>
        <v/>
      </c>
      <c r="H22" s="84"/>
    </row>
    <row r="23" spans="1:11" ht="14.25" thickBot="1">
      <c r="A23" s="83"/>
      <c r="B23" s="84"/>
      <c r="C23" s="84"/>
      <c r="D23" s="84"/>
      <c r="E23" s="84"/>
      <c r="F23" s="67">
        <f t="shared" si="1"/>
        <v>0</v>
      </c>
      <c r="G23" s="67" t="str">
        <f t="shared" si="0"/>
        <v/>
      </c>
      <c r="H23" s="84"/>
    </row>
    <row r="24" spans="1:11" ht="14.25" thickBot="1">
      <c r="A24" s="83"/>
      <c r="B24" s="84"/>
      <c r="C24" s="84"/>
      <c r="D24" s="84"/>
      <c r="E24" s="84"/>
      <c r="F24" s="67">
        <f t="shared" si="1"/>
        <v>0</v>
      </c>
      <c r="G24" s="67" t="str">
        <f t="shared" si="0"/>
        <v/>
      </c>
      <c r="H24" s="84"/>
    </row>
    <row r="26" spans="1:11">
      <c r="A26" s="1" t="s">
        <v>184</v>
      </c>
      <c r="B26" t="s">
        <v>185</v>
      </c>
      <c r="D26" t="s">
        <v>186</v>
      </c>
      <c r="F26" t="s">
        <v>187</v>
      </c>
    </row>
    <row r="27" spans="1:11" s="222" customFormat="1">
      <c r="A27" s="359" t="s">
        <v>545</v>
      </c>
    </row>
    <row r="28" spans="1:11" s="222" customFormat="1">
      <c r="A28" s="359"/>
      <c r="B28" s="222" t="s">
        <v>570</v>
      </c>
      <c r="D28" s="222" t="s">
        <v>554</v>
      </c>
      <c r="F28" s="222" t="s">
        <v>555</v>
      </c>
    </row>
    <row r="29" spans="1:11" s="222" customFormat="1">
      <c r="A29" s="360" t="s">
        <v>547</v>
      </c>
      <c r="B29" s="361" t="s">
        <v>549</v>
      </c>
      <c r="C29" s="361" t="s">
        <v>550</v>
      </c>
      <c r="D29" s="361" t="s">
        <v>551</v>
      </c>
      <c r="E29" s="361" t="s">
        <v>553</v>
      </c>
    </row>
    <row r="30" spans="1:11" s="222" customFormat="1">
      <c r="A30" s="360"/>
      <c r="B30" s="361"/>
      <c r="C30" s="361"/>
      <c r="D30" s="361"/>
      <c r="E30" s="361"/>
    </row>
    <row r="31" spans="1:11" s="222" customFormat="1">
      <c r="A31" s="360"/>
      <c r="B31" s="361"/>
      <c r="C31" s="361"/>
      <c r="D31" s="361"/>
      <c r="E31" s="361"/>
    </row>
    <row r="32" spans="1:11" s="222" customFormat="1">
      <c r="A32" s="360"/>
      <c r="B32" s="361"/>
      <c r="C32" s="361"/>
      <c r="D32" s="361"/>
      <c r="E32" s="361"/>
    </row>
    <row r="33" spans="1:5" s="222" customFormat="1">
      <c r="A33" s="360"/>
      <c r="B33" s="361"/>
      <c r="C33" s="361"/>
      <c r="D33" s="361"/>
      <c r="E33" s="361"/>
    </row>
    <row r="34" spans="1:5" s="222" customFormat="1">
      <c r="A34" s="360"/>
      <c r="B34" s="361"/>
      <c r="C34" s="361"/>
      <c r="D34" s="361"/>
      <c r="E34" s="361"/>
    </row>
    <row r="35" spans="1:5" s="222" customFormat="1">
      <c r="A35" s="361"/>
      <c r="B35" s="361"/>
      <c r="C35" s="361"/>
      <c r="D35" s="361"/>
      <c r="E35" s="361"/>
    </row>
    <row r="36" spans="1:5" s="222" customFormat="1">
      <c r="A36" s="360"/>
      <c r="B36" s="361"/>
      <c r="C36" s="361"/>
      <c r="D36" s="361"/>
      <c r="E36" s="361"/>
    </row>
    <row r="37" spans="1:5" s="222" customFormat="1">
      <c r="A37" s="360"/>
      <c r="B37" s="361"/>
      <c r="C37" s="361"/>
      <c r="D37" s="361"/>
      <c r="E37" s="361"/>
    </row>
    <row r="38" spans="1:5" s="222" customFormat="1">
      <c r="A38" s="360"/>
      <c r="B38" s="361"/>
      <c r="C38" s="361"/>
      <c r="D38" s="361"/>
      <c r="E38" s="361"/>
    </row>
    <row r="39" spans="1:5" s="222" customFormat="1">
      <c r="A39" s="360"/>
      <c r="B39" s="361"/>
      <c r="C39" s="361"/>
      <c r="D39" s="361"/>
      <c r="E39" s="361"/>
    </row>
    <row r="40" spans="1:5" s="222" customFormat="1">
      <c r="A40" s="360"/>
      <c r="B40" s="361"/>
      <c r="C40" s="361"/>
      <c r="D40" s="361"/>
      <c r="E40" s="361"/>
    </row>
    <row r="41" spans="1:5" s="222" customFormat="1">
      <c r="A41" s="360"/>
      <c r="B41" s="361"/>
      <c r="C41" s="361"/>
      <c r="D41" s="361"/>
      <c r="E41" s="361"/>
    </row>
    <row r="42" spans="1:5" s="222" customFormat="1">
      <c r="A42" s="360"/>
      <c r="B42" s="361"/>
      <c r="C42" s="361"/>
      <c r="D42" s="361"/>
      <c r="E42" s="361"/>
    </row>
    <row r="43" spans="1:5" s="222" customFormat="1">
      <c r="A43" s="360"/>
      <c r="B43" s="361"/>
      <c r="C43" s="361"/>
      <c r="D43" s="361"/>
      <c r="E43" s="361"/>
    </row>
    <row r="44" spans="1:5" s="222" customFormat="1">
      <c r="A44" s="360"/>
      <c r="B44" s="361"/>
      <c r="C44" s="361"/>
      <c r="D44" s="361"/>
      <c r="E44" s="361"/>
    </row>
    <row r="45" spans="1:5" s="222" customFormat="1">
      <c r="A45" s="361"/>
      <c r="B45" s="361"/>
      <c r="C45" s="361"/>
      <c r="D45" s="361"/>
      <c r="E45" s="361"/>
    </row>
    <row r="46" spans="1:5" s="222" customFormat="1">
      <c r="A46" s="360"/>
      <c r="B46" s="361"/>
      <c r="C46" s="361"/>
      <c r="D46" s="361"/>
      <c r="E46" s="361"/>
    </row>
    <row r="47" spans="1:5" s="222" customFormat="1">
      <c r="A47" s="360"/>
      <c r="B47" s="361"/>
      <c r="C47" s="361"/>
      <c r="D47" s="361"/>
      <c r="E47" s="361"/>
    </row>
    <row r="48" spans="1:5" s="222" customFormat="1">
      <c r="A48" s="360"/>
      <c r="B48" s="361"/>
      <c r="C48" s="361"/>
      <c r="D48" s="361"/>
      <c r="E48" s="361"/>
    </row>
    <row r="49" spans="1:10" s="222" customFormat="1">
      <c r="A49" s="1"/>
    </row>
    <row r="50" spans="1:10" s="69" customFormat="1" ht="14.25" thickBot="1">
      <c r="A50" s="497" t="s">
        <v>518</v>
      </c>
      <c r="B50" s="497"/>
    </row>
    <row r="51" spans="1:10" s="69" customFormat="1">
      <c r="A51" s="325" t="s">
        <v>516</v>
      </c>
      <c r="B51" s="334" t="s">
        <v>412</v>
      </c>
      <c r="C51" s="326" t="s">
        <v>519</v>
      </c>
      <c r="D51" s="326" t="s">
        <v>520</v>
      </c>
      <c r="E51" s="326" t="s">
        <v>522</v>
      </c>
      <c r="F51" s="326" t="s">
        <v>524</v>
      </c>
      <c r="G51" s="327" t="s">
        <v>525</v>
      </c>
    </row>
    <row r="52" spans="1:10" s="69" customFormat="1">
      <c r="A52" s="328"/>
      <c r="B52" s="335"/>
      <c r="C52" s="329"/>
      <c r="D52" s="329"/>
      <c r="E52" s="329"/>
      <c r="F52" s="329"/>
      <c r="G52" s="330"/>
    </row>
    <row r="53" spans="1:10" s="69" customFormat="1">
      <c r="A53" s="328"/>
      <c r="B53" s="335"/>
      <c r="C53" s="329"/>
      <c r="D53" s="329"/>
      <c r="E53" s="329"/>
      <c r="F53" s="329"/>
      <c r="G53" s="330"/>
    </row>
    <row r="54" spans="1:10" s="69" customFormat="1">
      <c r="A54" s="328"/>
      <c r="B54" s="335"/>
      <c r="C54" s="329"/>
      <c r="D54" s="329"/>
      <c r="E54" s="329"/>
      <c r="F54" s="329"/>
      <c r="G54" s="330"/>
    </row>
    <row r="55" spans="1:10" s="69" customFormat="1">
      <c r="A55" s="328"/>
      <c r="B55" s="335"/>
      <c r="C55" s="329"/>
      <c r="D55" s="329"/>
      <c r="E55" s="329"/>
      <c r="F55" s="329"/>
      <c r="G55" s="330"/>
    </row>
    <row r="56" spans="1:10" s="69" customFormat="1">
      <c r="A56" s="328"/>
      <c r="B56" s="335"/>
      <c r="C56" s="329"/>
      <c r="D56" s="329"/>
      <c r="E56" s="329"/>
      <c r="F56" s="329"/>
      <c r="G56" s="330"/>
    </row>
    <row r="57" spans="1:10" s="69" customFormat="1" ht="14.25" thickBot="1">
      <c r="A57" s="331"/>
      <c r="B57" s="336"/>
      <c r="C57" s="332"/>
      <c r="D57" s="332"/>
      <c r="E57" s="332"/>
      <c r="F57" s="332"/>
      <c r="G57" s="333"/>
    </row>
    <row r="58" spans="1:10" s="222" customFormat="1">
      <c r="A58" s="1"/>
    </row>
    <row r="59" spans="1:10" s="69" customFormat="1" ht="14.25" thickBot="1">
      <c r="A59" s="497" t="s">
        <v>526</v>
      </c>
      <c r="B59" s="497"/>
      <c r="C59" s="497"/>
      <c r="D59" s="323"/>
      <c r="E59" s="323"/>
      <c r="F59" s="323"/>
    </row>
    <row r="60" spans="1:10" s="69" customFormat="1">
      <c r="A60" s="325" t="s">
        <v>66</v>
      </c>
      <c r="B60" s="326" t="s">
        <v>412</v>
      </c>
      <c r="C60" s="326" t="s">
        <v>565</v>
      </c>
      <c r="D60" s="326" t="s">
        <v>566</v>
      </c>
      <c r="E60" s="326" t="s">
        <v>557</v>
      </c>
      <c r="F60" s="326" t="s">
        <v>559</v>
      </c>
      <c r="G60" s="326" t="s">
        <v>560</v>
      </c>
      <c r="H60" s="326" t="s">
        <v>562</v>
      </c>
      <c r="I60" s="327" t="s">
        <v>532</v>
      </c>
      <c r="J60" s="327" t="s">
        <v>525</v>
      </c>
    </row>
    <row r="61" spans="1:10" s="69" customFormat="1">
      <c r="A61" s="328"/>
      <c r="B61" s="329"/>
      <c r="C61" s="329"/>
      <c r="D61" s="329"/>
      <c r="E61" s="329"/>
      <c r="F61" s="329"/>
      <c r="G61" s="329"/>
      <c r="H61" s="329"/>
      <c r="I61" s="330"/>
      <c r="J61" s="330"/>
    </row>
    <row r="62" spans="1:10" s="69" customFormat="1">
      <c r="A62" s="328"/>
      <c r="B62" s="329"/>
      <c r="C62" s="329"/>
      <c r="D62" s="329"/>
      <c r="E62" s="329"/>
      <c r="F62" s="329"/>
      <c r="G62" s="329"/>
      <c r="H62" s="329"/>
      <c r="I62" s="330"/>
      <c r="J62" s="330"/>
    </row>
    <row r="63" spans="1:10" s="69" customFormat="1">
      <c r="A63" s="328"/>
      <c r="B63" s="329"/>
      <c r="C63" s="329"/>
      <c r="D63" s="329"/>
      <c r="E63" s="329"/>
      <c r="F63" s="329"/>
      <c r="G63" s="329"/>
      <c r="H63" s="329"/>
      <c r="I63" s="330"/>
      <c r="J63" s="330"/>
    </row>
    <row r="64" spans="1:10" s="69" customFormat="1">
      <c r="A64" s="328"/>
      <c r="B64" s="329"/>
      <c r="C64" s="329"/>
      <c r="D64" s="329"/>
      <c r="E64" s="329"/>
      <c r="F64" s="329"/>
      <c r="G64" s="329"/>
      <c r="H64" s="329"/>
      <c r="I64" s="330"/>
      <c r="J64" s="330"/>
    </row>
    <row r="65" spans="1:12" s="69" customFormat="1">
      <c r="A65" s="328"/>
      <c r="B65" s="329"/>
      <c r="C65" s="329"/>
      <c r="D65" s="329"/>
      <c r="E65" s="329"/>
      <c r="F65" s="329"/>
      <c r="G65" s="329"/>
      <c r="H65" s="329"/>
      <c r="I65" s="330"/>
      <c r="J65" s="330"/>
    </row>
    <row r="66" spans="1:12" s="69" customFormat="1" ht="14.25" thickBot="1">
      <c r="A66" s="331"/>
      <c r="B66" s="332"/>
      <c r="C66" s="332"/>
      <c r="D66" s="332"/>
      <c r="E66" s="332"/>
      <c r="F66" s="332"/>
      <c r="G66" s="332"/>
      <c r="H66" s="332"/>
      <c r="I66" s="333"/>
      <c r="J66" s="333"/>
    </row>
    <row r="67" spans="1:12" s="69" customFormat="1">
      <c r="A67" s="121"/>
      <c r="B67" s="121"/>
      <c r="C67" s="121"/>
      <c r="D67" s="122"/>
      <c r="E67" s="122"/>
      <c r="F67" s="122"/>
      <c r="G67" s="122"/>
    </row>
    <row r="68" spans="1:12" s="69" customFormat="1">
      <c r="A68" s="344" t="s">
        <v>535</v>
      </c>
      <c r="B68" s="121"/>
      <c r="C68" s="121"/>
      <c r="D68" s="122"/>
      <c r="E68" s="122"/>
      <c r="F68" s="122"/>
      <c r="G68" s="122"/>
    </row>
    <row r="69" spans="1:12" s="69" customFormat="1" ht="24">
      <c r="A69" s="345" t="s">
        <v>536</v>
      </c>
      <c r="B69" s="345" t="s">
        <v>412</v>
      </c>
      <c r="C69" s="345" t="s">
        <v>557</v>
      </c>
      <c r="D69" s="345" t="s">
        <v>559</v>
      </c>
      <c r="E69" s="345" t="s">
        <v>542</v>
      </c>
      <c r="F69" s="345" t="s">
        <v>557</v>
      </c>
      <c r="G69" s="345" t="s">
        <v>559</v>
      </c>
      <c r="H69" s="345" t="s">
        <v>543</v>
      </c>
      <c r="I69" s="345" t="s">
        <v>538</v>
      </c>
      <c r="J69" s="345" t="s">
        <v>540</v>
      </c>
      <c r="K69" s="345" t="s">
        <v>525</v>
      </c>
      <c r="L69" s="12"/>
    </row>
    <row r="70" spans="1:12" s="69" customFormat="1">
      <c r="A70" s="346"/>
      <c r="B70" s="346"/>
      <c r="C70" s="346"/>
      <c r="D70" s="346"/>
      <c r="E70" s="346"/>
      <c r="F70" s="346"/>
      <c r="G70" s="346"/>
      <c r="H70" s="346"/>
      <c r="I70" s="347"/>
      <c r="J70" s="347"/>
      <c r="K70" s="347"/>
      <c r="L70" s="122"/>
    </row>
    <row r="71" spans="1:12" s="69" customFormat="1">
      <c r="A71" s="348"/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12"/>
    </row>
    <row r="72" spans="1:12" s="69" customFormat="1">
      <c r="A72" s="346"/>
      <c r="B72" s="346"/>
      <c r="C72" s="346"/>
      <c r="D72" s="346"/>
      <c r="E72" s="346"/>
      <c r="F72" s="346"/>
      <c r="G72" s="346"/>
      <c r="H72" s="346"/>
      <c r="I72" s="347"/>
      <c r="J72" s="347"/>
      <c r="K72" s="347"/>
      <c r="L72" s="122"/>
    </row>
    <row r="73" spans="1:12" s="69" customFormat="1">
      <c r="A73" s="348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12"/>
    </row>
    <row r="74" spans="1:12" s="69" customFormat="1">
      <c r="A74" s="346"/>
      <c r="B74" s="346"/>
      <c r="C74" s="346"/>
      <c r="D74" s="346"/>
      <c r="E74" s="346"/>
      <c r="F74" s="346"/>
      <c r="G74" s="346"/>
      <c r="H74" s="346"/>
      <c r="I74" s="347"/>
      <c r="J74" s="347"/>
      <c r="K74" s="347"/>
      <c r="L74" s="122"/>
    </row>
    <row r="75" spans="1:12" s="69" customFormat="1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12"/>
    </row>
    <row r="76" spans="1:12" s="69" customFormat="1">
      <c r="A76" s="346"/>
      <c r="B76" s="346"/>
      <c r="C76" s="346"/>
      <c r="D76" s="346"/>
      <c r="E76" s="346"/>
      <c r="F76" s="346"/>
      <c r="G76" s="346"/>
      <c r="H76" s="346"/>
      <c r="I76" s="347"/>
      <c r="J76" s="347"/>
      <c r="K76" s="347"/>
      <c r="L76" s="122"/>
    </row>
    <row r="77" spans="1:12" s="69" customFormat="1">
      <c r="A77" s="348"/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12"/>
    </row>
    <row r="78" spans="1:12" s="69" customFormat="1">
      <c r="A78" s="346"/>
      <c r="B78" s="346"/>
      <c r="C78" s="346"/>
      <c r="D78" s="346"/>
      <c r="E78" s="346"/>
      <c r="F78" s="346"/>
      <c r="G78" s="346"/>
      <c r="H78" s="346"/>
      <c r="I78" s="347"/>
      <c r="J78" s="347"/>
      <c r="K78" s="347"/>
      <c r="L78" s="122"/>
    </row>
    <row r="79" spans="1:12" s="69" customFormat="1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12"/>
    </row>
    <row r="80" spans="1:12" s="69" customFormat="1">
      <c r="A80" s="346"/>
      <c r="B80" s="346"/>
      <c r="C80" s="346"/>
      <c r="D80" s="346"/>
      <c r="E80" s="346"/>
      <c r="F80" s="346"/>
      <c r="G80" s="346"/>
      <c r="H80" s="346"/>
      <c r="I80" s="347"/>
      <c r="J80" s="347"/>
      <c r="K80" s="347"/>
      <c r="L80" s="122"/>
    </row>
    <row r="81" spans="1:11" s="222" customFormat="1"/>
    <row r="82" spans="1:11" s="222" customFormat="1"/>
    <row r="83" spans="1:11" ht="14.25" thickBot="1"/>
    <row r="84" spans="1:11" ht="39.75" customHeight="1" thickBot="1">
      <c r="A84" s="498" t="s">
        <v>188</v>
      </c>
      <c r="B84" s="93" t="s">
        <v>189</v>
      </c>
      <c r="C84" s="114">
        <v>0</v>
      </c>
      <c r="D84" s="109">
        <v>0.5</v>
      </c>
      <c r="E84" s="109">
        <v>1</v>
      </c>
      <c r="F84" s="109">
        <v>3</v>
      </c>
      <c r="G84" s="109">
        <v>5</v>
      </c>
      <c r="H84" s="109">
        <v>10</v>
      </c>
      <c r="I84" s="109">
        <v>15</v>
      </c>
    </row>
    <row r="85" spans="1:11" ht="19.5" thickBot="1">
      <c r="A85" s="499"/>
      <c r="B85" s="96" t="s">
        <v>190</v>
      </c>
      <c r="C85" s="115">
        <v>0</v>
      </c>
      <c r="D85" s="110">
        <v>1</v>
      </c>
      <c r="E85" s="110">
        <v>2</v>
      </c>
      <c r="F85" s="110">
        <v>6</v>
      </c>
      <c r="G85" s="110">
        <v>10</v>
      </c>
      <c r="H85" s="110">
        <v>20</v>
      </c>
      <c r="I85" s="110">
        <v>30</v>
      </c>
    </row>
    <row r="86" spans="1:11" ht="14.25" thickBot="1">
      <c r="A86" s="499"/>
      <c r="B86" s="96" t="s">
        <v>191</v>
      </c>
      <c r="C86" s="98"/>
      <c r="D86" s="98"/>
      <c r="E86" s="98"/>
      <c r="F86" s="98"/>
      <c r="G86" s="98"/>
      <c r="H86" s="98"/>
      <c r="I86" s="100"/>
    </row>
    <row r="87" spans="1:11" ht="14.25" thickBot="1">
      <c r="A87" s="499"/>
      <c r="B87" s="96" t="s">
        <v>192</v>
      </c>
      <c r="C87" s="98"/>
      <c r="D87" s="98"/>
      <c r="E87" s="98"/>
      <c r="F87" s="98"/>
      <c r="G87" s="98"/>
      <c r="H87" s="98"/>
      <c r="I87" s="100"/>
    </row>
    <row r="88" spans="1:11" ht="14.25" thickBot="1">
      <c r="A88" s="499"/>
      <c r="B88" s="96" t="s">
        <v>193</v>
      </c>
      <c r="C88" s="98">
        <f>C86-C87</f>
        <v>0</v>
      </c>
      <c r="D88" s="98">
        <f t="shared" ref="D88:H88" si="2">D86-D87</f>
        <v>0</v>
      </c>
      <c r="E88" s="98">
        <f t="shared" si="2"/>
        <v>0</v>
      </c>
      <c r="F88" s="98">
        <f t="shared" si="2"/>
        <v>0</v>
      </c>
      <c r="G88" s="98">
        <f t="shared" si="2"/>
        <v>0</v>
      </c>
      <c r="H88" s="98">
        <f t="shared" si="2"/>
        <v>0</v>
      </c>
      <c r="I88" s="100">
        <f>I86-I87</f>
        <v>0</v>
      </c>
    </row>
    <row r="89" spans="1:11" ht="14.25" thickBot="1">
      <c r="A89" s="500"/>
      <c r="B89" s="96" t="s">
        <v>194</v>
      </c>
      <c r="C89" s="98" t="s">
        <v>195</v>
      </c>
      <c r="D89" s="101">
        <f>INTERCEPT($C$88:$I$88,$C$85:$I$85)</f>
        <v>0</v>
      </c>
      <c r="E89" s="98" t="s">
        <v>196</v>
      </c>
      <c r="F89" s="101">
        <f>SLOPE($C$88:$I$88,$C$85:$I$85)</f>
        <v>0</v>
      </c>
      <c r="G89" s="98" t="s">
        <v>197</v>
      </c>
      <c r="H89" s="101" t="e">
        <f>CORREL($C$85:$I$85,$C$88:$I$88)</f>
        <v>#DIV/0!</v>
      </c>
    </row>
    <row r="90" spans="1:11" ht="14.25" thickBot="1">
      <c r="A90" s="70" t="s">
        <v>20</v>
      </c>
      <c r="B90" s="96" t="s">
        <v>134</v>
      </c>
      <c r="C90" s="547"/>
      <c r="D90" s="548"/>
      <c r="E90" s="547"/>
      <c r="F90" s="548"/>
      <c r="G90" s="547"/>
      <c r="H90" s="548"/>
      <c r="I90" s="547"/>
      <c r="J90" s="555"/>
      <c r="K90" s="548"/>
    </row>
    <row r="91" spans="1:11" ht="14.25" thickBot="1">
      <c r="A91" s="70" t="s">
        <v>135</v>
      </c>
      <c r="B91" s="96" t="s">
        <v>25</v>
      </c>
      <c r="C91" s="98"/>
      <c r="D91" s="98"/>
      <c r="E91" s="98"/>
      <c r="F91" s="98"/>
      <c r="G91" s="98"/>
      <c r="H91" s="98"/>
      <c r="I91" s="547"/>
      <c r="J91" s="548"/>
      <c r="K91" s="98"/>
    </row>
    <row r="92" spans="1:11" ht="14.25" thickBot="1">
      <c r="A92" s="70" t="s">
        <v>136</v>
      </c>
      <c r="B92" s="96" t="s">
        <v>137</v>
      </c>
      <c r="C92" s="547"/>
      <c r="D92" s="548"/>
      <c r="E92" s="547"/>
      <c r="F92" s="548"/>
      <c r="G92" s="547"/>
      <c r="H92" s="548"/>
      <c r="I92" s="547"/>
      <c r="J92" s="548"/>
      <c r="K92" s="98"/>
    </row>
    <row r="93" spans="1:11" ht="14.25" thickBot="1">
      <c r="A93" s="71"/>
      <c r="B93" s="96" t="s">
        <v>27</v>
      </c>
      <c r="C93" s="547"/>
      <c r="D93" s="548"/>
      <c r="E93" s="547"/>
      <c r="F93" s="548"/>
      <c r="G93" s="547"/>
      <c r="H93" s="548"/>
      <c r="I93" s="547"/>
      <c r="J93" s="548"/>
      <c r="K93" s="98"/>
    </row>
    <row r="94" spans="1:11" ht="14.25" thickBot="1">
      <c r="A94" s="72"/>
      <c r="B94" s="96" t="s">
        <v>28</v>
      </c>
      <c r="C94" s="547"/>
      <c r="D94" s="548"/>
      <c r="E94" s="547"/>
      <c r="F94" s="548"/>
      <c r="G94" s="547"/>
      <c r="H94" s="548"/>
      <c r="I94" s="547"/>
      <c r="J94" s="548"/>
      <c r="K94" s="98"/>
    </row>
    <row r="95" spans="1:11" ht="14.25" thickBot="1">
      <c r="A95" s="498" t="s">
        <v>198</v>
      </c>
      <c r="B95" s="96" t="s">
        <v>178</v>
      </c>
      <c r="C95" s="547"/>
      <c r="D95" s="548"/>
      <c r="E95" s="547"/>
      <c r="F95" s="548"/>
      <c r="G95" s="424" t="s">
        <v>199</v>
      </c>
      <c r="H95" s="473"/>
      <c r="I95" s="473"/>
      <c r="J95" s="473"/>
      <c r="K95" s="425"/>
    </row>
    <row r="96" spans="1:11" ht="14.25" thickBot="1">
      <c r="A96" s="499"/>
      <c r="B96" s="96" t="s">
        <v>200</v>
      </c>
      <c r="C96" s="547"/>
      <c r="D96" s="548"/>
      <c r="E96" s="547"/>
      <c r="F96" s="548"/>
      <c r="G96" s="549" t="s">
        <v>201</v>
      </c>
      <c r="H96" s="550"/>
      <c r="I96" s="551"/>
      <c r="J96" s="547"/>
      <c r="K96" s="548"/>
    </row>
    <row r="97" spans="1:11" ht="14.25" thickBot="1">
      <c r="A97" s="499"/>
      <c r="B97" s="96" t="s">
        <v>202</v>
      </c>
      <c r="C97" s="547"/>
      <c r="D97" s="548"/>
      <c r="E97" s="547"/>
      <c r="F97" s="548"/>
      <c r="G97" s="549" t="s">
        <v>203</v>
      </c>
      <c r="H97" s="550"/>
      <c r="I97" s="551"/>
      <c r="J97" s="98"/>
      <c r="K97" s="98"/>
    </row>
    <row r="98" spans="1:11" ht="14.25" thickBot="1">
      <c r="A98" s="499"/>
      <c r="B98" s="96" t="s">
        <v>204</v>
      </c>
      <c r="C98" s="547"/>
      <c r="D98" s="548"/>
      <c r="E98" s="547"/>
      <c r="F98" s="548"/>
      <c r="G98" s="424" t="s">
        <v>204</v>
      </c>
      <c r="H98" s="473"/>
      <c r="I98" s="425"/>
      <c r="J98" s="98"/>
      <c r="K98" s="98"/>
    </row>
    <row r="99" spans="1:11" ht="15.75" thickBot="1">
      <c r="A99" s="499"/>
      <c r="B99" s="95" t="s">
        <v>205</v>
      </c>
      <c r="C99" s="547"/>
      <c r="D99" s="548"/>
      <c r="E99" s="547"/>
      <c r="F99" s="548"/>
      <c r="G99" s="552" t="s">
        <v>205</v>
      </c>
      <c r="H99" s="553"/>
      <c r="I99" s="554"/>
      <c r="J99" s="98"/>
      <c r="K99" s="98"/>
    </row>
    <row r="100" spans="1:11" ht="15.75" thickBot="1">
      <c r="A100" s="499"/>
      <c r="B100" s="96" t="s">
        <v>206</v>
      </c>
      <c r="C100" s="547"/>
      <c r="D100" s="548"/>
      <c r="E100" s="547"/>
      <c r="F100" s="548"/>
      <c r="G100" s="549" t="s">
        <v>207</v>
      </c>
      <c r="H100" s="550"/>
      <c r="I100" s="551"/>
      <c r="J100" s="102"/>
      <c r="K100" s="98"/>
    </row>
    <row r="101" spans="1:11" ht="14.25" thickBot="1">
      <c r="A101" s="499"/>
      <c r="B101" s="96" t="s">
        <v>208</v>
      </c>
      <c r="C101" s="547"/>
      <c r="D101" s="548"/>
      <c r="E101" s="547"/>
      <c r="F101" s="548"/>
      <c r="G101" s="549" t="s">
        <v>209</v>
      </c>
      <c r="H101" s="550"/>
      <c r="I101" s="551"/>
      <c r="J101" s="98"/>
      <c r="K101" s="98"/>
    </row>
    <row r="102" spans="1:11" ht="14.25" thickBot="1">
      <c r="A102" s="499"/>
      <c r="B102" s="96" t="s">
        <v>210</v>
      </c>
      <c r="C102" s="547"/>
      <c r="D102" s="548"/>
      <c r="E102" s="547"/>
      <c r="F102" s="548"/>
      <c r="G102" s="549" t="s">
        <v>157</v>
      </c>
      <c r="H102" s="550"/>
      <c r="I102" s="551"/>
      <c r="J102" s="98"/>
      <c r="K102" s="98"/>
    </row>
    <row r="103" spans="1:11" ht="14.25" thickBot="1">
      <c r="A103" s="500"/>
      <c r="B103" s="96" t="s">
        <v>28</v>
      </c>
      <c r="C103" s="547"/>
      <c r="D103" s="548"/>
      <c r="E103" s="547"/>
      <c r="F103" s="548"/>
      <c r="G103" s="549" t="s">
        <v>28</v>
      </c>
      <c r="H103" s="550"/>
      <c r="I103" s="551"/>
      <c r="J103" s="98"/>
      <c r="K103" s="98"/>
    </row>
    <row r="104" spans="1:11" ht="19.5">
      <c r="A104" s="545" t="s">
        <v>160</v>
      </c>
      <c r="B104" s="545"/>
      <c r="C104" s="545"/>
      <c r="D104" s="545"/>
      <c r="E104" s="545"/>
      <c r="F104" s="545"/>
      <c r="G104" s="545"/>
      <c r="H104" s="545"/>
      <c r="I104" s="545"/>
      <c r="J104" s="545"/>
      <c r="K104" s="545"/>
    </row>
    <row r="105" spans="1:11" ht="18.75">
      <c r="A105" s="76"/>
    </row>
    <row r="106" spans="1:11" ht="18.75">
      <c r="A106" s="76"/>
    </row>
    <row r="107" spans="1:11" ht="18.75">
      <c r="A107" s="76"/>
    </row>
    <row r="108" spans="1:11" ht="18.75">
      <c r="A108" s="76"/>
    </row>
    <row r="109" spans="1:11" ht="18.75">
      <c r="A109" s="77"/>
    </row>
    <row r="110" spans="1:11" ht="18.75">
      <c r="A110" s="77"/>
    </row>
    <row r="111" spans="1:11" ht="18.75">
      <c r="A111" s="77"/>
    </row>
    <row r="112" spans="1:11" ht="18.75">
      <c r="A112" s="77"/>
    </row>
    <row r="113" spans="1:1" ht="18.75">
      <c r="A113" s="77"/>
    </row>
    <row r="114" spans="1:1" ht="18.75">
      <c r="A114" s="77"/>
    </row>
    <row r="115" spans="1:1" ht="18.75">
      <c r="A115" s="77"/>
    </row>
    <row r="116" spans="1:1">
      <c r="A116" s="103"/>
    </row>
    <row r="117" spans="1:1" ht="14.25">
      <c r="A117" s="78" t="s">
        <v>211</v>
      </c>
    </row>
  </sheetData>
  <mergeCells count="54">
    <mergeCell ref="A104:K104"/>
    <mergeCell ref="C102:D102"/>
    <mergeCell ref="E102:F102"/>
    <mergeCell ref="G102:I102"/>
    <mergeCell ref="C103:D103"/>
    <mergeCell ref="E103:F103"/>
    <mergeCell ref="G103:I103"/>
    <mergeCell ref="A95:A103"/>
    <mergeCell ref="C95:D95"/>
    <mergeCell ref="E95:F95"/>
    <mergeCell ref="G95:K95"/>
    <mergeCell ref="C96:D96"/>
    <mergeCell ref="E96:F96"/>
    <mergeCell ref="G96:I96"/>
    <mergeCell ref="J96:K96"/>
    <mergeCell ref="C100:D100"/>
    <mergeCell ref="E100:F100"/>
    <mergeCell ref="G100:I100"/>
    <mergeCell ref="C101:D101"/>
    <mergeCell ref="E101:F101"/>
    <mergeCell ref="G101:I101"/>
    <mergeCell ref="G97:I97"/>
    <mergeCell ref="C98:D98"/>
    <mergeCell ref="E98:F98"/>
    <mergeCell ref="G98:I98"/>
    <mergeCell ref="C99:D99"/>
    <mergeCell ref="E99:F99"/>
    <mergeCell ref="G99:I99"/>
    <mergeCell ref="C97:D97"/>
    <mergeCell ref="E97:F97"/>
    <mergeCell ref="C93:D93"/>
    <mergeCell ref="E93:F93"/>
    <mergeCell ref="G93:H93"/>
    <mergeCell ref="I93:J93"/>
    <mergeCell ref="C94:D94"/>
    <mergeCell ref="E94:F94"/>
    <mergeCell ref="G94:H94"/>
    <mergeCell ref="I94:J94"/>
    <mergeCell ref="I90:K90"/>
    <mergeCell ref="I91:J91"/>
    <mergeCell ref="C92:D92"/>
    <mergeCell ref="E92:F92"/>
    <mergeCell ref="G92:H92"/>
    <mergeCell ref="I92:J92"/>
    <mergeCell ref="C90:D90"/>
    <mergeCell ref="E90:F90"/>
    <mergeCell ref="G90:H90"/>
    <mergeCell ref="A1:G1"/>
    <mergeCell ref="A2:G2"/>
    <mergeCell ref="A3:G3"/>
    <mergeCell ref="B9:D9"/>
    <mergeCell ref="A84:A89"/>
    <mergeCell ref="A50:B50"/>
    <mergeCell ref="A59:C59"/>
  </mergeCells>
  <phoneticPr fontId="1" type="noConversion"/>
  <dataValidations disablePrompts="1"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L80"/>
  <sheetViews>
    <sheetView topLeftCell="A22" workbookViewId="0">
      <selection activeCell="E28" sqref="E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9" t="s">
        <v>0</v>
      </c>
      <c r="B1" s="379"/>
      <c r="C1" s="379"/>
      <c r="D1" s="379"/>
      <c r="E1" s="379"/>
      <c r="F1" s="379"/>
      <c r="G1" s="379"/>
    </row>
    <row r="2" spans="1:9" ht="20.25">
      <c r="A2" s="380" t="s">
        <v>1</v>
      </c>
      <c r="B2" s="380"/>
      <c r="C2" s="380"/>
      <c r="D2" s="380"/>
      <c r="E2" s="380"/>
      <c r="F2" s="380"/>
      <c r="G2" s="380"/>
    </row>
    <row r="3" spans="1:9">
      <c r="A3" s="381" t="s">
        <v>248</v>
      </c>
      <c r="B3" s="381"/>
      <c r="C3" s="381"/>
      <c r="D3" s="381"/>
      <c r="E3" s="381"/>
      <c r="F3" s="381"/>
      <c r="G3" s="381"/>
    </row>
    <row r="4" spans="1:9">
      <c r="A4" s="1" t="s">
        <v>166</v>
      </c>
      <c r="B4" s="20"/>
      <c r="C4" t="s">
        <v>50</v>
      </c>
      <c r="D4" s="20"/>
      <c r="F4" t="s">
        <v>48</v>
      </c>
      <c r="G4" s="20"/>
    </row>
    <row r="5" spans="1:9">
      <c r="A5" s="1" t="s">
        <v>167</v>
      </c>
      <c r="B5" s="20"/>
      <c r="C5" t="s">
        <v>51</v>
      </c>
      <c r="D5" s="20"/>
      <c r="F5" t="s">
        <v>168</v>
      </c>
      <c r="G5" s="20"/>
    </row>
    <row r="6" spans="1:9">
      <c r="A6" s="105" t="s">
        <v>169</v>
      </c>
      <c r="B6" s="20" t="s">
        <v>231</v>
      </c>
      <c r="C6" s="105"/>
      <c r="D6" s="105"/>
      <c r="E6" s="105"/>
      <c r="F6" s="105"/>
      <c r="G6" s="105"/>
    </row>
    <row r="7" spans="1:9">
      <c r="A7" s="1" t="s">
        <v>170</v>
      </c>
      <c r="B7" s="20"/>
      <c r="C7" t="s">
        <v>212</v>
      </c>
      <c r="D7" s="24">
        <v>652</v>
      </c>
      <c r="F7" t="s">
        <v>171</v>
      </c>
      <c r="G7" s="24">
        <v>1</v>
      </c>
    </row>
    <row r="8" spans="1:9">
      <c r="A8" s="1" t="s">
        <v>172</v>
      </c>
      <c r="B8" s="24"/>
      <c r="C8" t="s">
        <v>173</v>
      </c>
      <c r="D8" s="24"/>
      <c r="F8" t="s">
        <v>174</v>
      </c>
      <c r="G8" s="24" t="s">
        <v>232</v>
      </c>
      <c r="H8" t="s">
        <v>175</v>
      </c>
      <c r="I8" s="24" t="s">
        <v>232</v>
      </c>
    </row>
    <row r="9" spans="1:9" ht="14.25" thickBot="1">
      <c r="A9" s="106" t="s">
        <v>176</v>
      </c>
      <c r="B9" s="556" t="s">
        <v>233</v>
      </c>
      <c r="C9" s="556"/>
      <c r="D9" s="556"/>
      <c r="F9" t="s">
        <v>177</v>
      </c>
      <c r="G9" s="24" t="s">
        <v>234</v>
      </c>
    </row>
    <row r="10" spans="1:9" ht="13.5" customHeight="1" thickBot="1">
      <c r="A10" s="107" t="s">
        <v>178</v>
      </c>
      <c r="B10" s="108" t="s">
        <v>80</v>
      </c>
      <c r="C10" s="108" t="s">
        <v>179</v>
      </c>
      <c r="D10" s="108" t="s">
        <v>180</v>
      </c>
      <c r="E10" s="108" t="s">
        <v>181</v>
      </c>
      <c r="F10" s="56" t="s">
        <v>218</v>
      </c>
      <c r="G10" s="56" t="s">
        <v>219</v>
      </c>
      <c r="H10" s="108" t="s">
        <v>76</v>
      </c>
    </row>
    <row r="11" spans="1:9" ht="14.25" thickBot="1">
      <c r="A11" s="83"/>
      <c r="B11" s="84"/>
      <c r="C11" s="84"/>
      <c r="D11" s="84"/>
      <c r="E11" s="84"/>
      <c r="F11" s="113">
        <f>D11-E11</f>
        <v>0</v>
      </c>
      <c r="G11" s="113" t="str">
        <f t="shared" ref="G11:G24" si="0">IFERROR("",(F11-$D$33)/($F$33*C11))</f>
        <v/>
      </c>
      <c r="H11" s="84"/>
    </row>
    <row r="12" spans="1:9" ht="14.25" thickBot="1">
      <c r="A12" s="83"/>
      <c r="B12" s="84"/>
      <c r="C12" s="84"/>
      <c r="D12" s="84"/>
      <c r="E12" s="84"/>
      <c r="F12" s="67">
        <f t="shared" ref="F12:F24" si="1">D12-E12</f>
        <v>0</v>
      </c>
      <c r="G12" s="67" t="str">
        <f t="shared" si="0"/>
        <v/>
      </c>
      <c r="H12" s="84"/>
    </row>
    <row r="13" spans="1:9" ht="14.25" thickBot="1">
      <c r="A13" s="83"/>
      <c r="B13" s="84"/>
      <c r="C13" s="84"/>
      <c r="D13" s="84"/>
      <c r="E13" s="84"/>
      <c r="F13" s="67">
        <f t="shared" si="1"/>
        <v>0</v>
      </c>
      <c r="G13" s="67" t="str">
        <f t="shared" si="0"/>
        <v/>
      </c>
      <c r="H13" s="84"/>
    </row>
    <row r="14" spans="1:9" ht="14.25" thickBot="1">
      <c r="A14" s="83"/>
      <c r="B14" s="84"/>
      <c r="C14" s="84"/>
      <c r="D14" s="84"/>
      <c r="E14" s="84"/>
      <c r="F14" s="67">
        <f t="shared" si="1"/>
        <v>0</v>
      </c>
      <c r="G14" s="67" t="str">
        <f t="shared" si="0"/>
        <v/>
      </c>
      <c r="H14" s="84"/>
    </row>
    <row r="15" spans="1:9" ht="14.25" thickBot="1">
      <c r="A15" s="83"/>
      <c r="B15" s="84"/>
      <c r="C15" s="84"/>
      <c r="D15" s="84"/>
      <c r="E15" s="84"/>
      <c r="F15" s="67">
        <f t="shared" si="1"/>
        <v>0</v>
      </c>
      <c r="G15" s="67" t="str">
        <f t="shared" si="0"/>
        <v/>
      </c>
      <c r="H15" s="84"/>
    </row>
    <row r="16" spans="1:9" ht="14.25" thickBot="1">
      <c r="A16" s="83"/>
      <c r="B16" s="84"/>
      <c r="C16" s="84"/>
      <c r="D16" s="84"/>
      <c r="E16" s="84"/>
      <c r="F16" s="67">
        <f t="shared" si="1"/>
        <v>0</v>
      </c>
      <c r="G16" s="67" t="str">
        <f t="shared" si="0"/>
        <v/>
      </c>
      <c r="H16" s="84"/>
    </row>
    <row r="17" spans="1:11" ht="14.25" thickBot="1">
      <c r="A17" s="83"/>
      <c r="B17" s="84"/>
      <c r="C17" s="84"/>
      <c r="D17" s="84"/>
      <c r="E17" s="84"/>
      <c r="F17" s="67">
        <f t="shared" si="1"/>
        <v>0</v>
      </c>
      <c r="G17" s="67" t="str">
        <f t="shared" si="0"/>
        <v/>
      </c>
      <c r="H17" s="84"/>
      <c r="J17" s="20"/>
      <c r="K17" t="s">
        <v>88</v>
      </c>
    </row>
    <row r="18" spans="1:11" ht="14.25" thickBot="1">
      <c r="A18" s="83"/>
      <c r="B18" s="84"/>
      <c r="C18" s="84"/>
      <c r="D18" s="84"/>
      <c r="E18" s="84"/>
      <c r="F18" s="67">
        <f t="shared" si="1"/>
        <v>0</v>
      </c>
      <c r="G18" s="67" t="str">
        <f t="shared" si="0"/>
        <v/>
      </c>
      <c r="H18" s="84"/>
      <c r="J18" s="24"/>
      <c r="K18" t="s">
        <v>73</v>
      </c>
    </row>
    <row r="19" spans="1:11" ht="14.25" thickBot="1">
      <c r="A19" s="83"/>
      <c r="B19" s="84"/>
      <c r="C19" s="84"/>
      <c r="D19" s="84"/>
      <c r="E19" s="84"/>
      <c r="F19" s="67">
        <f t="shared" si="1"/>
        <v>0</v>
      </c>
      <c r="G19" s="67" t="str">
        <f t="shared" si="0"/>
        <v/>
      </c>
      <c r="H19" s="84"/>
      <c r="J19" s="28"/>
      <c r="K19" t="s">
        <v>74</v>
      </c>
    </row>
    <row r="20" spans="1:11" ht="14.25" thickBot="1">
      <c r="A20" s="83"/>
      <c r="B20" s="84"/>
      <c r="C20" s="84"/>
      <c r="D20" s="84"/>
      <c r="E20" s="84"/>
      <c r="F20" s="67">
        <f t="shared" si="1"/>
        <v>0</v>
      </c>
      <c r="G20" s="67" t="str">
        <f t="shared" si="0"/>
        <v/>
      </c>
      <c r="H20" s="84"/>
    </row>
    <row r="21" spans="1:11" ht="14.25" thickBot="1">
      <c r="A21" s="83"/>
      <c r="B21" s="84"/>
      <c r="C21" s="84"/>
      <c r="D21" s="84"/>
      <c r="E21" s="84"/>
      <c r="F21" s="67">
        <f t="shared" si="1"/>
        <v>0</v>
      </c>
      <c r="G21" s="67" t="str">
        <f t="shared" si="0"/>
        <v/>
      </c>
      <c r="H21" s="84"/>
    </row>
    <row r="22" spans="1:11" ht="14.25" thickBot="1">
      <c r="A22" s="83"/>
      <c r="B22" s="84"/>
      <c r="C22" s="84"/>
      <c r="D22" s="84"/>
      <c r="E22" s="84"/>
      <c r="F22" s="67">
        <f t="shared" si="1"/>
        <v>0</v>
      </c>
      <c r="G22" s="67" t="str">
        <f t="shared" si="0"/>
        <v/>
      </c>
      <c r="H22" s="84"/>
    </row>
    <row r="23" spans="1:11" ht="14.25" thickBot="1">
      <c r="A23" s="83"/>
      <c r="B23" s="84"/>
      <c r="C23" s="84"/>
      <c r="D23" s="84"/>
      <c r="E23" s="84"/>
      <c r="F23" s="67">
        <f t="shared" si="1"/>
        <v>0</v>
      </c>
      <c r="G23" s="67" t="str">
        <f t="shared" si="0"/>
        <v/>
      </c>
      <c r="H23" s="84"/>
    </row>
    <row r="24" spans="1:11" ht="14.25" thickBot="1">
      <c r="A24" s="83"/>
      <c r="B24" s="84"/>
      <c r="C24" s="84"/>
      <c r="D24" s="84"/>
      <c r="E24" s="84"/>
      <c r="F24" s="67">
        <f t="shared" si="1"/>
        <v>0</v>
      </c>
      <c r="G24" s="67" t="str">
        <f t="shared" si="0"/>
        <v/>
      </c>
      <c r="H24" s="84"/>
    </row>
    <row r="26" spans="1:11">
      <c r="A26" s="1" t="s">
        <v>184</v>
      </c>
      <c r="B26" t="s">
        <v>185</v>
      </c>
      <c r="D26" t="s">
        <v>186</v>
      </c>
      <c r="F26" t="s">
        <v>187</v>
      </c>
    </row>
    <row r="27" spans="1:11" s="222" customFormat="1">
      <c r="A27" s="359" t="s">
        <v>545</v>
      </c>
    </row>
    <row r="28" spans="1:11" s="222" customFormat="1">
      <c r="A28" s="359"/>
      <c r="B28" s="222" t="s">
        <v>570</v>
      </c>
      <c r="D28" s="222" t="s">
        <v>554</v>
      </c>
      <c r="F28" s="222" t="s">
        <v>555</v>
      </c>
    </row>
    <row r="29" spans="1:11" s="222" customFormat="1">
      <c r="A29" s="360" t="s">
        <v>547</v>
      </c>
      <c r="B29" s="361" t="s">
        <v>549</v>
      </c>
      <c r="C29" s="361" t="s">
        <v>550</v>
      </c>
      <c r="D29" s="361" t="s">
        <v>551</v>
      </c>
      <c r="E29" s="361" t="s">
        <v>553</v>
      </c>
    </row>
    <row r="30" spans="1:11" s="222" customFormat="1">
      <c r="A30" s="360"/>
      <c r="B30" s="361"/>
      <c r="C30" s="361"/>
      <c r="D30" s="361"/>
      <c r="E30" s="361"/>
    </row>
    <row r="31" spans="1:11" s="222" customFormat="1">
      <c r="A31" s="360"/>
      <c r="B31" s="361"/>
      <c r="C31" s="361"/>
      <c r="D31" s="361"/>
      <c r="E31" s="361"/>
    </row>
    <row r="32" spans="1:11" s="222" customFormat="1">
      <c r="A32" s="360"/>
      <c r="B32" s="361"/>
      <c r="C32" s="361"/>
      <c r="D32" s="361"/>
      <c r="E32" s="361"/>
    </row>
    <row r="33" spans="1:5" s="222" customFormat="1">
      <c r="A33" s="360"/>
      <c r="B33" s="361"/>
      <c r="C33" s="361"/>
      <c r="D33" s="361"/>
      <c r="E33" s="361"/>
    </row>
    <row r="34" spans="1:5" s="222" customFormat="1">
      <c r="A34" s="360"/>
      <c r="B34" s="361"/>
      <c r="C34" s="361"/>
      <c r="D34" s="361"/>
      <c r="E34" s="361"/>
    </row>
    <row r="35" spans="1:5" s="222" customFormat="1">
      <c r="A35" s="361"/>
      <c r="B35" s="361"/>
      <c r="C35" s="361"/>
      <c r="D35" s="361"/>
      <c r="E35" s="361"/>
    </row>
    <row r="36" spans="1:5" s="222" customFormat="1">
      <c r="A36" s="360"/>
      <c r="B36" s="361"/>
      <c r="C36" s="361"/>
      <c r="D36" s="361"/>
      <c r="E36" s="361"/>
    </row>
    <row r="37" spans="1:5" s="222" customFormat="1">
      <c r="A37" s="360"/>
      <c r="B37" s="361"/>
      <c r="C37" s="361"/>
      <c r="D37" s="361"/>
      <c r="E37" s="361"/>
    </row>
    <row r="38" spans="1:5" s="222" customFormat="1">
      <c r="A38" s="360"/>
      <c r="B38" s="361"/>
      <c r="C38" s="361"/>
      <c r="D38" s="361"/>
      <c r="E38" s="361"/>
    </row>
    <row r="39" spans="1:5" s="222" customFormat="1">
      <c r="A39" s="360"/>
      <c r="B39" s="361"/>
      <c r="C39" s="361"/>
      <c r="D39" s="361"/>
      <c r="E39" s="361"/>
    </row>
    <row r="40" spans="1:5" s="222" customFormat="1">
      <c r="A40" s="360"/>
      <c r="B40" s="361"/>
      <c r="C40" s="361"/>
      <c r="D40" s="361"/>
      <c r="E40" s="361"/>
    </row>
    <row r="41" spans="1:5" s="222" customFormat="1">
      <c r="A41" s="360"/>
      <c r="B41" s="361"/>
      <c r="C41" s="361"/>
      <c r="D41" s="361"/>
      <c r="E41" s="361"/>
    </row>
    <row r="42" spans="1:5" s="222" customFormat="1">
      <c r="A42" s="360"/>
      <c r="B42" s="361"/>
      <c r="C42" s="361"/>
      <c r="D42" s="361"/>
      <c r="E42" s="361"/>
    </row>
    <row r="43" spans="1:5" s="222" customFormat="1">
      <c r="A43" s="360"/>
      <c r="B43" s="361"/>
      <c r="C43" s="361"/>
      <c r="D43" s="361"/>
      <c r="E43" s="361"/>
    </row>
    <row r="44" spans="1:5" s="222" customFormat="1">
      <c r="A44" s="360"/>
      <c r="B44" s="361"/>
      <c r="C44" s="361"/>
      <c r="D44" s="361"/>
      <c r="E44" s="361"/>
    </row>
    <row r="45" spans="1:5" s="222" customFormat="1">
      <c r="A45" s="361"/>
      <c r="B45" s="361"/>
      <c r="C45" s="361"/>
      <c r="D45" s="361"/>
      <c r="E45" s="361"/>
    </row>
    <row r="46" spans="1:5" s="222" customFormat="1">
      <c r="A46" s="360"/>
      <c r="B46" s="361"/>
      <c r="C46" s="361"/>
      <c r="D46" s="361"/>
      <c r="E46" s="361"/>
    </row>
    <row r="47" spans="1:5" s="222" customFormat="1">
      <c r="A47" s="360"/>
      <c r="B47" s="361"/>
      <c r="C47" s="361"/>
      <c r="D47" s="361"/>
      <c r="E47" s="361"/>
    </row>
    <row r="48" spans="1:5" s="222" customFormat="1">
      <c r="A48" s="360"/>
      <c r="B48" s="361"/>
      <c r="C48" s="361"/>
      <c r="D48" s="361"/>
      <c r="E48" s="361"/>
    </row>
    <row r="49" spans="1:10" s="222" customFormat="1">
      <c r="A49" s="1"/>
    </row>
    <row r="50" spans="1:10" s="69" customFormat="1" ht="14.25" thickBot="1">
      <c r="A50" s="497" t="s">
        <v>518</v>
      </c>
      <c r="B50" s="497"/>
    </row>
    <row r="51" spans="1:10" s="69" customFormat="1">
      <c r="A51" s="325" t="s">
        <v>516</v>
      </c>
      <c r="B51" s="334" t="s">
        <v>412</v>
      </c>
      <c r="C51" s="326" t="s">
        <v>519</v>
      </c>
      <c r="D51" s="326" t="s">
        <v>520</v>
      </c>
      <c r="E51" s="326" t="s">
        <v>522</v>
      </c>
      <c r="F51" s="326" t="s">
        <v>524</v>
      </c>
      <c r="G51" s="327" t="s">
        <v>525</v>
      </c>
    </row>
    <row r="52" spans="1:10" s="69" customFormat="1">
      <c r="A52" s="328"/>
      <c r="B52" s="335"/>
      <c r="C52" s="329"/>
      <c r="D52" s="329"/>
      <c r="E52" s="329"/>
      <c r="F52" s="329"/>
      <c r="G52" s="330"/>
    </row>
    <row r="53" spans="1:10" s="69" customFormat="1">
      <c r="A53" s="328"/>
      <c r="B53" s="335"/>
      <c r="C53" s="329"/>
      <c r="D53" s="329"/>
      <c r="E53" s="329"/>
      <c r="F53" s="329"/>
      <c r="G53" s="330"/>
    </row>
    <row r="54" spans="1:10" s="69" customFormat="1">
      <c r="A54" s="328"/>
      <c r="B54" s="335"/>
      <c r="C54" s="329"/>
      <c r="D54" s="329"/>
      <c r="E54" s="329"/>
      <c r="F54" s="329"/>
      <c r="G54" s="330"/>
    </row>
    <row r="55" spans="1:10" s="69" customFormat="1">
      <c r="A55" s="328"/>
      <c r="B55" s="335"/>
      <c r="C55" s="329"/>
      <c r="D55" s="329"/>
      <c r="E55" s="329"/>
      <c r="F55" s="329"/>
      <c r="G55" s="330"/>
    </row>
    <row r="56" spans="1:10" s="69" customFormat="1">
      <c r="A56" s="328"/>
      <c r="B56" s="335"/>
      <c r="C56" s="329"/>
      <c r="D56" s="329"/>
      <c r="E56" s="329"/>
      <c r="F56" s="329"/>
      <c r="G56" s="330"/>
    </row>
    <row r="57" spans="1:10" s="69" customFormat="1" ht="14.25" thickBot="1">
      <c r="A57" s="331"/>
      <c r="B57" s="336"/>
      <c r="C57" s="332"/>
      <c r="D57" s="332"/>
      <c r="E57" s="332"/>
      <c r="F57" s="332"/>
      <c r="G57" s="333"/>
    </row>
    <row r="58" spans="1:10" s="222" customFormat="1">
      <c r="A58" s="1"/>
    </row>
    <row r="59" spans="1:10" s="69" customFormat="1" ht="14.25" thickBot="1">
      <c r="A59" s="497" t="s">
        <v>526</v>
      </c>
      <c r="B59" s="497"/>
      <c r="C59" s="497"/>
      <c r="D59" s="323"/>
      <c r="E59" s="323"/>
      <c r="F59" s="323"/>
    </row>
    <row r="60" spans="1:10" s="69" customFormat="1">
      <c r="A60" s="325" t="s">
        <v>66</v>
      </c>
      <c r="B60" s="326" t="s">
        <v>412</v>
      </c>
      <c r="C60" s="326" t="s">
        <v>565</v>
      </c>
      <c r="D60" s="326" t="s">
        <v>566</v>
      </c>
      <c r="E60" s="326" t="s">
        <v>557</v>
      </c>
      <c r="F60" s="326" t="s">
        <v>559</v>
      </c>
      <c r="G60" s="326" t="s">
        <v>560</v>
      </c>
      <c r="H60" s="326" t="s">
        <v>562</v>
      </c>
      <c r="I60" s="327" t="s">
        <v>532</v>
      </c>
      <c r="J60" s="327" t="s">
        <v>525</v>
      </c>
    </row>
    <row r="61" spans="1:10" s="69" customFormat="1">
      <c r="A61" s="328"/>
      <c r="B61" s="329"/>
      <c r="C61" s="329"/>
      <c r="D61" s="329"/>
      <c r="E61" s="329"/>
      <c r="F61" s="329"/>
      <c r="G61" s="329"/>
      <c r="H61" s="329"/>
      <c r="I61" s="330"/>
      <c r="J61" s="330"/>
    </row>
    <row r="62" spans="1:10" s="69" customFormat="1">
      <c r="A62" s="328"/>
      <c r="B62" s="329"/>
      <c r="C62" s="329"/>
      <c r="D62" s="329"/>
      <c r="E62" s="329"/>
      <c r="F62" s="329"/>
      <c r="G62" s="329"/>
      <c r="H62" s="329"/>
      <c r="I62" s="330"/>
      <c r="J62" s="330"/>
    </row>
    <row r="63" spans="1:10" s="69" customFormat="1">
      <c r="A63" s="328"/>
      <c r="B63" s="329"/>
      <c r="C63" s="329"/>
      <c r="D63" s="329"/>
      <c r="E63" s="329"/>
      <c r="F63" s="329"/>
      <c r="G63" s="329"/>
      <c r="H63" s="329"/>
      <c r="I63" s="330"/>
      <c r="J63" s="330"/>
    </row>
    <row r="64" spans="1:10" s="69" customFormat="1">
      <c r="A64" s="328"/>
      <c r="B64" s="329"/>
      <c r="C64" s="329"/>
      <c r="D64" s="329"/>
      <c r="E64" s="329"/>
      <c r="F64" s="329"/>
      <c r="G64" s="329"/>
      <c r="H64" s="329"/>
      <c r="I64" s="330"/>
      <c r="J64" s="330"/>
    </row>
    <row r="65" spans="1:12" s="69" customFormat="1">
      <c r="A65" s="328"/>
      <c r="B65" s="329"/>
      <c r="C65" s="329"/>
      <c r="D65" s="329"/>
      <c r="E65" s="329"/>
      <c r="F65" s="329"/>
      <c r="G65" s="329"/>
      <c r="H65" s="329"/>
      <c r="I65" s="330"/>
      <c r="J65" s="330"/>
    </row>
    <row r="66" spans="1:12" s="69" customFormat="1" ht="14.25" thickBot="1">
      <c r="A66" s="331"/>
      <c r="B66" s="332"/>
      <c r="C66" s="332"/>
      <c r="D66" s="332"/>
      <c r="E66" s="332"/>
      <c r="F66" s="332"/>
      <c r="G66" s="332"/>
      <c r="H66" s="332"/>
      <c r="I66" s="333"/>
      <c r="J66" s="333"/>
    </row>
    <row r="67" spans="1:12" s="69" customFormat="1">
      <c r="A67" s="121"/>
      <c r="B67" s="121"/>
      <c r="C67" s="121"/>
      <c r="D67" s="122"/>
      <c r="E67" s="122"/>
      <c r="F67" s="122"/>
      <c r="G67" s="122"/>
    </row>
    <row r="68" spans="1:12" s="69" customFormat="1">
      <c r="A68" s="344" t="s">
        <v>535</v>
      </c>
      <c r="B68" s="121"/>
      <c r="C68" s="121"/>
      <c r="D68" s="122"/>
      <c r="E68" s="122"/>
      <c r="F68" s="122"/>
      <c r="G68" s="122"/>
    </row>
    <row r="69" spans="1:12" s="69" customFormat="1" ht="24">
      <c r="A69" s="345" t="s">
        <v>536</v>
      </c>
      <c r="B69" s="345" t="s">
        <v>412</v>
      </c>
      <c r="C69" s="345" t="s">
        <v>557</v>
      </c>
      <c r="D69" s="345" t="s">
        <v>559</v>
      </c>
      <c r="E69" s="345" t="s">
        <v>542</v>
      </c>
      <c r="F69" s="345" t="s">
        <v>557</v>
      </c>
      <c r="G69" s="345" t="s">
        <v>559</v>
      </c>
      <c r="H69" s="345" t="s">
        <v>543</v>
      </c>
      <c r="I69" s="345" t="s">
        <v>538</v>
      </c>
      <c r="J69" s="345" t="s">
        <v>540</v>
      </c>
      <c r="K69" s="345" t="s">
        <v>525</v>
      </c>
      <c r="L69" s="12"/>
    </row>
    <row r="70" spans="1:12" s="69" customFormat="1">
      <c r="A70" s="346"/>
      <c r="B70" s="346"/>
      <c r="C70" s="346"/>
      <c r="D70" s="346"/>
      <c r="E70" s="346"/>
      <c r="F70" s="346"/>
      <c r="G70" s="346"/>
      <c r="H70" s="346"/>
      <c r="I70" s="347"/>
      <c r="J70" s="347"/>
      <c r="K70" s="347"/>
      <c r="L70" s="122"/>
    </row>
    <row r="71" spans="1:12" s="69" customFormat="1">
      <c r="A71" s="348"/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12"/>
    </row>
    <row r="72" spans="1:12" s="69" customFormat="1">
      <c r="A72" s="346"/>
      <c r="B72" s="346"/>
      <c r="C72" s="346"/>
      <c r="D72" s="346"/>
      <c r="E72" s="346"/>
      <c r="F72" s="346"/>
      <c r="G72" s="346"/>
      <c r="H72" s="346"/>
      <c r="I72" s="347"/>
      <c r="J72" s="347"/>
      <c r="K72" s="347"/>
      <c r="L72" s="122"/>
    </row>
    <row r="73" spans="1:12" s="69" customFormat="1">
      <c r="A73" s="348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12"/>
    </row>
    <row r="74" spans="1:12" s="69" customFormat="1">
      <c r="A74" s="346"/>
      <c r="B74" s="346"/>
      <c r="C74" s="346"/>
      <c r="D74" s="346"/>
      <c r="E74" s="346"/>
      <c r="F74" s="346"/>
      <c r="G74" s="346"/>
      <c r="H74" s="346"/>
      <c r="I74" s="347"/>
      <c r="J74" s="347"/>
      <c r="K74" s="347"/>
      <c r="L74" s="122"/>
    </row>
    <row r="75" spans="1:12" s="69" customFormat="1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12"/>
    </row>
    <row r="76" spans="1:12" s="69" customFormat="1">
      <c r="A76" s="346"/>
      <c r="B76" s="346"/>
      <c r="C76" s="346"/>
      <c r="D76" s="346"/>
      <c r="E76" s="346"/>
      <c r="F76" s="346"/>
      <c r="G76" s="346"/>
      <c r="H76" s="346"/>
      <c r="I76" s="347"/>
      <c r="J76" s="347"/>
      <c r="K76" s="347"/>
      <c r="L76" s="122"/>
    </row>
    <row r="77" spans="1:12" s="69" customFormat="1">
      <c r="A77" s="348"/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12"/>
    </row>
    <row r="78" spans="1:12" s="69" customFormat="1">
      <c r="A78" s="346"/>
      <c r="B78" s="346"/>
      <c r="C78" s="346"/>
      <c r="D78" s="346"/>
      <c r="E78" s="346"/>
      <c r="F78" s="346"/>
      <c r="G78" s="346"/>
      <c r="H78" s="346"/>
      <c r="I78" s="347"/>
      <c r="J78" s="347"/>
      <c r="K78" s="347"/>
      <c r="L78" s="122"/>
    </row>
    <row r="79" spans="1:12" s="69" customFormat="1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12"/>
    </row>
    <row r="80" spans="1:12" s="69" customFormat="1">
      <c r="A80" s="346"/>
      <c r="B80" s="346"/>
      <c r="C80" s="346"/>
      <c r="D80" s="346"/>
      <c r="E80" s="346"/>
      <c r="F80" s="346"/>
      <c r="G80" s="346"/>
      <c r="H80" s="346"/>
      <c r="I80" s="347"/>
      <c r="J80" s="347"/>
      <c r="K80" s="347"/>
      <c r="L80" s="122"/>
    </row>
  </sheetData>
  <mergeCells count="6">
    <mergeCell ref="A50:B50"/>
    <mergeCell ref="A59:C59"/>
    <mergeCell ref="A1:G1"/>
    <mergeCell ref="A2:G2"/>
    <mergeCell ref="A3:G3"/>
    <mergeCell ref="B9:D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6"/>
  <sheetViews>
    <sheetView topLeftCell="A13" workbookViewId="0">
      <selection activeCell="G28" sqref="G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9" t="s">
        <v>0</v>
      </c>
      <c r="B1" s="379"/>
      <c r="C1" s="379"/>
      <c r="D1" s="379"/>
      <c r="E1" s="379"/>
      <c r="F1" s="379"/>
      <c r="G1" s="379"/>
    </row>
    <row r="2" spans="1:9" ht="20.25">
      <c r="A2" s="380" t="s">
        <v>1</v>
      </c>
      <c r="B2" s="380"/>
      <c r="C2" s="380"/>
      <c r="D2" s="380"/>
      <c r="E2" s="380"/>
      <c r="F2" s="380"/>
      <c r="G2" s="380"/>
    </row>
    <row r="3" spans="1:9">
      <c r="A3" s="381" t="s">
        <v>247</v>
      </c>
      <c r="B3" s="381"/>
      <c r="C3" s="381"/>
      <c r="D3" s="381"/>
      <c r="E3" s="381"/>
      <c r="F3" s="381"/>
      <c r="G3" s="381"/>
    </row>
    <row r="4" spans="1:9">
      <c r="A4" s="1" t="s">
        <v>166</v>
      </c>
      <c r="B4" s="20"/>
      <c r="C4" t="s">
        <v>50</v>
      </c>
      <c r="D4" s="20"/>
      <c r="F4" t="s">
        <v>48</v>
      </c>
      <c r="G4" s="20"/>
    </row>
    <row r="5" spans="1:9">
      <c r="A5" s="1" t="s">
        <v>167</v>
      </c>
      <c r="B5" s="20"/>
      <c r="C5" t="s">
        <v>51</v>
      </c>
      <c r="D5" s="20"/>
      <c r="F5" t="s">
        <v>168</v>
      </c>
      <c r="G5" s="20"/>
    </row>
    <row r="6" spans="1:9">
      <c r="A6" s="105" t="s">
        <v>169</v>
      </c>
      <c r="B6" s="20" t="s">
        <v>235</v>
      </c>
      <c r="C6" s="105"/>
      <c r="D6" s="105"/>
      <c r="E6" s="105"/>
      <c r="F6" s="105"/>
      <c r="G6" s="105"/>
    </row>
    <row r="7" spans="1:9">
      <c r="A7" s="1" t="s">
        <v>170</v>
      </c>
      <c r="B7" s="20"/>
      <c r="C7" t="s">
        <v>212</v>
      </c>
      <c r="D7">
        <v>665</v>
      </c>
      <c r="F7" t="s">
        <v>171</v>
      </c>
      <c r="G7" s="24">
        <v>1</v>
      </c>
    </row>
    <row r="8" spans="1:9">
      <c r="A8" s="1" t="s">
        <v>172</v>
      </c>
      <c r="B8" s="24"/>
      <c r="C8" t="s">
        <v>173</v>
      </c>
      <c r="D8" s="24"/>
      <c r="F8" t="s">
        <v>174</v>
      </c>
      <c r="G8" s="24" t="s">
        <v>225</v>
      </c>
      <c r="H8" t="s">
        <v>175</v>
      </c>
      <c r="I8" s="24">
        <v>100</v>
      </c>
    </row>
    <row r="9" spans="1:9" ht="14.25" thickBot="1">
      <c r="A9" s="106" t="s">
        <v>176</v>
      </c>
      <c r="B9" s="556" t="s">
        <v>236</v>
      </c>
      <c r="C9" s="556"/>
      <c r="D9" s="556"/>
      <c r="F9" t="s">
        <v>177</v>
      </c>
      <c r="G9" s="24" t="s">
        <v>223</v>
      </c>
    </row>
    <row r="10" spans="1:9" ht="13.5" customHeight="1" thickBot="1">
      <c r="A10" s="107" t="s">
        <v>178</v>
      </c>
      <c r="B10" s="108" t="s">
        <v>80</v>
      </c>
      <c r="C10" s="108" t="s">
        <v>179</v>
      </c>
      <c r="D10" s="108" t="s">
        <v>180</v>
      </c>
      <c r="E10" s="108" t="s">
        <v>181</v>
      </c>
      <c r="F10" s="56" t="s">
        <v>218</v>
      </c>
      <c r="G10" s="56" t="s">
        <v>219</v>
      </c>
      <c r="H10" s="108" t="s">
        <v>76</v>
      </c>
    </row>
    <row r="11" spans="1:9" ht="14.25" thickBot="1">
      <c r="A11" s="83"/>
      <c r="B11" s="84"/>
      <c r="C11" s="84"/>
      <c r="D11" s="84"/>
      <c r="E11" s="84"/>
      <c r="F11" s="113">
        <f>D11-E11</f>
        <v>0</v>
      </c>
      <c r="G11" s="113" t="str">
        <f t="shared" ref="G11:G24" si="0">IFERROR("",(F11-$D$88)/($F$88*C11))</f>
        <v/>
      </c>
      <c r="H11" s="84"/>
    </row>
    <row r="12" spans="1:9" ht="14.25" thickBot="1">
      <c r="A12" s="83"/>
      <c r="B12" s="84"/>
      <c r="C12" s="84"/>
      <c r="D12" s="84"/>
      <c r="E12" s="84"/>
      <c r="F12" s="67">
        <f t="shared" ref="F12:F24" si="1">D12-E12</f>
        <v>0</v>
      </c>
      <c r="G12" s="67" t="str">
        <f t="shared" si="0"/>
        <v/>
      </c>
      <c r="H12" s="84"/>
    </row>
    <row r="13" spans="1:9" ht="14.25" thickBot="1">
      <c r="A13" s="83"/>
      <c r="B13" s="84"/>
      <c r="C13" s="84"/>
      <c r="D13" s="84"/>
      <c r="E13" s="84"/>
      <c r="F13" s="67">
        <f t="shared" si="1"/>
        <v>0</v>
      </c>
      <c r="G13" s="67" t="str">
        <f t="shared" si="0"/>
        <v/>
      </c>
      <c r="H13" s="84"/>
    </row>
    <row r="14" spans="1:9" ht="14.25" thickBot="1">
      <c r="A14" s="83"/>
      <c r="B14" s="84"/>
      <c r="C14" s="84"/>
      <c r="D14" s="84"/>
      <c r="E14" s="84"/>
      <c r="F14" s="67">
        <f t="shared" si="1"/>
        <v>0</v>
      </c>
      <c r="G14" s="67" t="str">
        <f t="shared" si="0"/>
        <v/>
      </c>
      <c r="H14" s="84"/>
    </row>
    <row r="15" spans="1:9" ht="14.25" thickBot="1">
      <c r="A15" s="83"/>
      <c r="B15" s="84"/>
      <c r="C15" s="84"/>
      <c r="D15" s="84"/>
      <c r="E15" s="84"/>
      <c r="F15" s="67">
        <f t="shared" si="1"/>
        <v>0</v>
      </c>
      <c r="G15" s="67" t="str">
        <f t="shared" si="0"/>
        <v/>
      </c>
      <c r="H15" s="84"/>
    </row>
    <row r="16" spans="1:9" ht="14.25" thickBot="1">
      <c r="A16" s="83"/>
      <c r="B16" s="84"/>
      <c r="C16" s="84"/>
      <c r="D16" s="84"/>
      <c r="E16" s="84"/>
      <c r="F16" s="67">
        <f t="shared" si="1"/>
        <v>0</v>
      </c>
      <c r="G16" s="67" t="str">
        <f t="shared" si="0"/>
        <v/>
      </c>
      <c r="H16" s="84"/>
    </row>
    <row r="17" spans="1:11" ht="14.25" thickBot="1">
      <c r="A17" s="83"/>
      <c r="B17" s="84"/>
      <c r="C17" s="84"/>
      <c r="D17" s="84"/>
      <c r="E17" s="84"/>
      <c r="F17" s="67">
        <f t="shared" si="1"/>
        <v>0</v>
      </c>
      <c r="G17" s="67" t="str">
        <f t="shared" si="0"/>
        <v/>
      </c>
      <c r="H17" s="84"/>
      <c r="J17" s="20"/>
      <c r="K17" t="s">
        <v>88</v>
      </c>
    </row>
    <row r="18" spans="1:11" ht="14.25" thickBot="1">
      <c r="A18" s="83"/>
      <c r="B18" s="84"/>
      <c r="C18" s="84"/>
      <c r="D18" s="84"/>
      <c r="E18" s="84"/>
      <c r="F18" s="67">
        <f t="shared" si="1"/>
        <v>0</v>
      </c>
      <c r="G18" s="67" t="str">
        <f t="shared" si="0"/>
        <v/>
      </c>
      <c r="H18" s="84"/>
      <c r="J18" s="24"/>
      <c r="K18" t="s">
        <v>73</v>
      </c>
    </row>
    <row r="19" spans="1:11" ht="14.25" thickBot="1">
      <c r="A19" s="83"/>
      <c r="B19" s="84"/>
      <c r="C19" s="84"/>
      <c r="D19" s="84"/>
      <c r="E19" s="84"/>
      <c r="F19" s="67">
        <f t="shared" si="1"/>
        <v>0</v>
      </c>
      <c r="G19" s="67" t="str">
        <f t="shared" si="0"/>
        <v/>
      </c>
      <c r="H19" s="84"/>
      <c r="J19" s="28"/>
      <c r="K19" t="s">
        <v>74</v>
      </c>
    </row>
    <row r="20" spans="1:11" ht="14.25" thickBot="1">
      <c r="A20" s="83"/>
      <c r="B20" s="84"/>
      <c r="C20" s="84"/>
      <c r="D20" s="84"/>
      <c r="E20" s="84"/>
      <c r="F20" s="67">
        <f t="shared" si="1"/>
        <v>0</v>
      </c>
      <c r="G20" s="67" t="str">
        <f t="shared" si="0"/>
        <v/>
      </c>
      <c r="H20" s="84"/>
    </row>
    <row r="21" spans="1:11" ht="14.25" thickBot="1">
      <c r="A21" s="83"/>
      <c r="B21" s="84"/>
      <c r="C21" s="84"/>
      <c r="D21" s="84"/>
      <c r="E21" s="84"/>
      <c r="F21" s="67">
        <f t="shared" si="1"/>
        <v>0</v>
      </c>
      <c r="G21" s="67" t="str">
        <f t="shared" si="0"/>
        <v/>
      </c>
      <c r="H21" s="84"/>
    </row>
    <row r="22" spans="1:11" ht="14.25" thickBot="1">
      <c r="A22" s="83"/>
      <c r="B22" s="84"/>
      <c r="C22" s="84"/>
      <c r="D22" s="84"/>
      <c r="E22" s="84"/>
      <c r="F22" s="67">
        <f t="shared" si="1"/>
        <v>0</v>
      </c>
      <c r="G22" s="67" t="str">
        <f t="shared" si="0"/>
        <v/>
      </c>
      <c r="H22" s="84"/>
    </row>
    <row r="23" spans="1:11" ht="14.25" thickBot="1">
      <c r="A23" s="83"/>
      <c r="B23" s="84"/>
      <c r="C23" s="84"/>
      <c r="D23" s="84"/>
      <c r="E23" s="84"/>
      <c r="F23" s="67">
        <f t="shared" si="1"/>
        <v>0</v>
      </c>
      <c r="G23" s="67" t="str">
        <f t="shared" si="0"/>
        <v/>
      </c>
      <c r="H23" s="84"/>
    </row>
    <row r="24" spans="1:11" ht="14.25" thickBot="1">
      <c r="A24" s="83"/>
      <c r="B24" s="84"/>
      <c r="C24" s="84"/>
      <c r="D24" s="84"/>
      <c r="E24" s="84"/>
      <c r="F24" s="67">
        <f t="shared" si="1"/>
        <v>0</v>
      </c>
      <c r="G24" s="67" t="str">
        <f t="shared" si="0"/>
        <v/>
      </c>
      <c r="H24" s="84"/>
    </row>
    <row r="26" spans="1:11">
      <c r="A26" s="1" t="s">
        <v>184</v>
      </c>
      <c r="B26" t="s">
        <v>185</v>
      </c>
      <c r="D26" t="s">
        <v>186</v>
      </c>
      <c r="F26" t="s">
        <v>187</v>
      </c>
    </row>
    <row r="27" spans="1:11" s="222" customFormat="1">
      <c r="A27" s="359" t="s">
        <v>545</v>
      </c>
    </row>
    <row r="28" spans="1:11" s="222" customFormat="1">
      <c r="A28" s="359"/>
      <c r="B28" s="222" t="s">
        <v>570</v>
      </c>
      <c r="D28" s="222" t="s">
        <v>554</v>
      </c>
      <c r="F28" s="222" t="s">
        <v>555</v>
      </c>
    </row>
    <row r="29" spans="1:11" s="222" customFormat="1">
      <c r="A29" s="360" t="s">
        <v>547</v>
      </c>
      <c r="B29" s="361" t="s">
        <v>549</v>
      </c>
      <c r="C29" s="361" t="s">
        <v>550</v>
      </c>
      <c r="D29" s="361" t="s">
        <v>551</v>
      </c>
      <c r="E29" s="361" t="s">
        <v>553</v>
      </c>
    </row>
    <row r="30" spans="1:11" s="222" customFormat="1">
      <c r="A30" s="360"/>
      <c r="B30" s="361"/>
      <c r="C30" s="361"/>
      <c r="D30" s="361"/>
      <c r="E30" s="361"/>
    </row>
    <row r="31" spans="1:11" s="222" customFormat="1">
      <c r="A31" s="360"/>
      <c r="B31" s="361"/>
      <c r="C31" s="361"/>
      <c r="D31" s="361"/>
      <c r="E31" s="361"/>
    </row>
    <row r="32" spans="1:11" s="222" customFormat="1">
      <c r="A32" s="360"/>
      <c r="B32" s="361"/>
      <c r="C32" s="361"/>
      <c r="D32" s="361"/>
      <c r="E32" s="361"/>
    </row>
    <row r="33" spans="1:5" s="222" customFormat="1">
      <c r="A33" s="360"/>
      <c r="B33" s="361"/>
      <c r="C33" s="361"/>
      <c r="D33" s="361"/>
      <c r="E33" s="361"/>
    </row>
    <row r="34" spans="1:5" s="222" customFormat="1">
      <c r="A34" s="360"/>
      <c r="B34" s="361"/>
      <c r="C34" s="361"/>
      <c r="D34" s="361"/>
      <c r="E34" s="361"/>
    </row>
    <row r="35" spans="1:5" s="222" customFormat="1">
      <c r="A35" s="361"/>
      <c r="B35" s="361"/>
      <c r="C35" s="361"/>
      <c r="D35" s="361"/>
      <c r="E35" s="361"/>
    </row>
    <row r="36" spans="1:5" s="222" customFormat="1">
      <c r="A36" s="360"/>
      <c r="B36" s="361"/>
      <c r="C36" s="361"/>
      <c r="D36" s="361"/>
      <c r="E36" s="361"/>
    </row>
    <row r="37" spans="1:5" s="222" customFormat="1">
      <c r="A37" s="360"/>
      <c r="B37" s="361"/>
      <c r="C37" s="361"/>
      <c r="D37" s="361"/>
      <c r="E37" s="361"/>
    </row>
    <row r="38" spans="1:5" s="222" customFormat="1">
      <c r="A38" s="360"/>
      <c r="B38" s="361"/>
      <c r="C38" s="361"/>
      <c r="D38" s="361"/>
      <c r="E38" s="361"/>
    </row>
    <row r="39" spans="1:5" s="222" customFormat="1">
      <c r="A39" s="360"/>
      <c r="B39" s="361"/>
      <c r="C39" s="361"/>
      <c r="D39" s="361"/>
      <c r="E39" s="361"/>
    </row>
    <row r="40" spans="1:5" s="222" customFormat="1">
      <c r="A40" s="360"/>
      <c r="B40" s="361"/>
      <c r="C40" s="361"/>
      <c r="D40" s="361"/>
      <c r="E40" s="361"/>
    </row>
    <row r="41" spans="1:5" s="222" customFormat="1">
      <c r="A41" s="360"/>
      <c r="B41" s="361"/>
      <c r="C41" s="361"/>
      <c r="D41" s="361"/>
      <c r="E41" s="361"/>
    </row>
    <row r="42" spans="1:5" s="222" customFormat="1">
      <c r="A42" s="360"/>
      <c r="B42" s="361"/>
      <c r="C42" s="361"/>
      <c r="D42" s="361"/>
      <c r="E42" s="361"/>
    </row>
    <row r="43" spans="1:5" s="222" customFormat="1">
      <c r="A43" s="360"/>
      <c r="B43" s="361"/>
      <c r="C43" s="361"/>
      <c r="D43" s="361"/>
      <c r="E43" s="361"/>
    </row>
    <row r="44" spans="1:5" s="222" customFormat="1">
      <c r="A44" s="360"/>
      <c r="B44" s="361"/>
      <c r="C44" s="361"/>
      <c r="D44" s="361"/>
      <c r="E44" s="361"/>
    </row>
    <row r="45" spans="1:5" s="222" customFormat="1">
      <c r="A45" s="361"/>
      <c r="B45" s="361"/>
      <c r="C45" s="361"/>
      <c r="D45" s="361"/>
      <c r="E45" s="361"/>
    </row>
    <row r="46" spans="1:5" s="222" customFormat="1">
      <c r="A46" s="360"/>
      <c r="B46" s="361"/>
      <c r="C46" s="361"/>
      <c r="D46" s="361"/>
      <c r="E46" s="361"/>
    </row>
    <row r="47" spans="1:5" s="222" customFormat="1">
      <c r="A47" s="360"/>
      <c r="B47" s="361"/>
      <c r="C47" s="361"/>
      <c r="D47" s="361"/>
      <c r="E47" s="361"/>
    </row>
    <row r="48" spans="1:5" s="222" customFormat="1">
      <c r="A48" s="360"/>
      <c r="B48" s="361"/>
      <c r="C48" s="361"/>
      <c r="D48" s="361"/>
      <c r="E48" s="361"/>
    </row>
    <row r="49" spans="1:10" s="222" customFormat="1">
      <c r="A49" s="1"/>
    </row>
    <row r="50" spans="1:10" s="69" customFormat="1" ht="14.25" thickBot="1">
      <c r="A50" s="497" t="s">
        <v>518</v>
      </c>
      <c r="B50" s="497"/>
    </row>
    <row r="51" spans="1:10" s="69" customFormat="1">
      <c r="A51" s="325" t="s">
        <v>516</v>
      </c>
      <c r="B51" s="334" t="s">
        <v>412</v>
      </c>
      <c r="C51" s="326" t="s">
        <v>519</v>
      </c>
      <c r="D51" s="326" t="s">
        <v>520</v>
      </c>
      <c r="E51" s="326" t="s">
        <v>522</v>
      </c>
      <c r="F51" s="326" t="s">
        <v>524</v>
      </c>
      <c r="G51" s="327" t="s">
        <v>525</v>
      </c>
    </row>
    <row r="52" spans="1:10" s="69" customFormat="1">
      <c r="A52" s="328"/>
      <c r="B52" s="335"/>
      <c r="C52" s="329"/>
      <c r="D52" s="329"/>
      <c r="E52" s="329"/>
      <c r="F52" s="329"/>
      <c r="G52" s="330"/>
    </row>
    <row r="53" spans="1:10" s="69" customFormat="1">
      <c r="A53" s="328"/>
      <c r="B53" s="335"/>
      <c r="C53" s="329"/>
      <c r="D53" s="329"/>
      <c r="E53" s="329"/>
      <c r="F53" s="329"/>
      <c r="G53" s="330"/>
    </row>
    <row r="54" spans="1:10" s="69" customFormat="1">
      <c r="A54" s="328"/>
      <c r="B54" s="335"/>
      <c r="C54" s="329"/>
      <c r="D54" s="329"/>
      <c r="E54" s="329"/>
      <c r="F54" s="329"/>
      <c r="G54" s="330"/>
    </row>
    <row r="55" spans="1:10" s="69" customFormat="1">
      <c r="A55" s="328"/>
      <c r="B55" s="335"/>
      <c r="C55" s="329"/>
      <c r="D55" s="329"/>
      <c r="E55" s="329"/>
      <c r="F55" s="329"/>
      <c r="G55" s="330"/>
    </row>
    <row r="56" spans="1:10" s="69" customFormat="1">
      <c r="A56" s="328"/>
      <c r="B56" s="335"/>
      <c r="C56" s="329"/>
      <c r="D56" s="329"/>
      <c r="E56" s="329"/>
      <c r="F56" s="329"/>
      <c r="G56" s="330"/>
    </row>
    <row r="57" spans="1:10" s="69" customFormat="1" ht="14.25" thickBot="1">
      <c r="A57" s="331"/>
      <c r="B57" s="336"/>
      <c r="C57" s="332"/>
      <c r="D57" s="332"/>
      <c r="E57" s="332"/>
      <c r="F57" s="332"/>
      <c r="G57" s="333"/>
    </row>
    <row r="58" spans="1:10" s="222" customFormat="1">
      <c r="A58" s="1"/>
    </row>
    <row r="59" spans="1:10" s="69" customFormat="1" ht="14.25" thickBot="1">
      <c r="A59" s="497" t="s">
        <v>526</v>
      </c>
      <c r="B59" s="497"/>
      <c r="C59" s="497"/>
      <c r="D59" s="323"/>
      <c r="E59" s="323"/>
      <c r="F59" s="323"/>
    </row>
    <row r="60" spans="1:10" s="69" customFormat="1">
      <c r="A60" s="325" t="s">
        <v>66</v>
      </c>
      <c r="B60" s="326" t="s">
        <v>412</v>
      </c>
      <c r="C60" s="326" t="s">
        <v>565</v>
      </c>
      <c r="D60" s="326" t="s">
        <v>566</v>
      </c>
      <c r="E60" s="326" t="s">
        <v>557</v>
      </c>
      <c r="F60" s="326" t="s">
        <v>559</v>
      </c>
      <c r="G60" s="326" t="s">
        <v>560</v>
      </c>
      <c r="H60" s="326" t="s">
        <v>562</v>
      </c>
      <c r="I60" s="327" t="s">
        <v>532</v>
      </c>
      <c r="J60" s="327" t="s">
        <v>525</v>
      </c>
    </row>
    <row r="61" spans="1:10" s="69" customFormat="1">
      <c r="A61" s="328"/>
      <c r="B61" s="329"/>
      <c r="C61" s="329"/>
      <c r="D61" s="329"/>
      <c r="E61" s="329"/>
      <c r="F61" s="329"/>
      <c r="G61" s="329"/>
      <c r="H61" s="329"/>
      <c r="I61" s="330"/>
      <c r="J61" s="330"/>
    </row>
    <row r="62" spans="1:10" s="69" customFormat="1">
      <c r="A62" s="328"/>
      <c r="B62" s="329"/>
      <c r="C62" s="329"/>
      <c r="D62" s="329"/>
      <c r="E62" s="329"/>
      <c r="F62" s="329"/>
      <c r="G62" s="329"/>
      <c r="H62" s="329"/>
      <c r="I62" s="330"/>
      <c r="J62" s="330"/>
    </row>
    <row r="63" spans="1:10" s="69" customFormat="1">
      <c r="A63" s="328"/>
      <c r="B63" s="329"/>
      <c r="C63" s="329"/>
      <c r="D63" s="329"/>
      <c r="E63" s="329"/>
      <c r="F63" s="329"/>
      <c r="G63" s="329"/>
      <c r="H63" s="329"/>
      <c r="I63" s="330"/>
      <c r="J63" s="330"/>
    </row>
    <row r="64" spans="1:10" s="69" customFormat="1">
      <c r="A64" s="328"/>
      <c r="B64" s="329"/>
      <c r="C64" s="329"/>
      <c r="D64" s="329"/>
      <c r="E64" s="329"/>
      <c r="F64" s="329"/>
      <c r="G64" s="329"/>
      <c r="H64" s="329"/>
      <c r="I64" s="330"/>
      <c r="J64" s="330"/>
    </row>
    <row r="65" spans="1:12" s="69" customFormat="1">
      <c r="A65" s="328"/>
      <c r="B65" s="329"/>
      <c r="C65" s="329"/>
      <c r="D65" s="329"/>
      <c r="E65" s="329"/>
      <c r="F65" s="329"/>
      <c r="G65" s="329"/>
      <c r="H65" s="329"/>
      <c r="I65" s="330"/>
      <c r="J65" s="330"/>
    </row>
    <row r="66" spans="1:12" s="69" customFormat="1" ht="14.25" thickBot="1">
      <c r="A66" s="331"/>
      <c r="B66" s="332"/>
      <c r="C66" s="332"/>
      <c r="D66" s="332"/>
      <c r="E66" s="332"/>
      <c r="F66" s="332"/>
      <c r="G66" s="332"/>
      <c r="H66" s="332"/>
      <c r="I66" s="333"/>
      <c r="J66" s="333"/>
    </row>
    <row r="67" spans="1:12" s="69" customFormat="1">
      <c r="A67" s="121"/>
      <c r="B67" s="121"/>
      <c r="C67" s="121"/>
      <c r="D67" s="122"/>
      <c r="E67" s="122"/>
      <c r="F67" s="122"/>
      <c r="G67" s="122"/>
    </row>
    <row r="68" spans="1:12" s="69" customFormat="1">
      <c r="A68" s="344" t="s">
        <v>535</v>
      </c>
      <c r="B68" s="121"/>
      <c r="C68" s="121"/>
      <c r="D68" s="122"/>
      <c r="E68" s="122"/>
      <c r="F68" s="122"/>
      <c r="G68" s="122"/>
    </row>
    <row r="69" spans="1:12" s="69" customFormat="1" ht="24">
      <c r="A69" s="345" t="s">
        <v>536</v>
      </c>
      <c r="B69" s="345" t="s">
        <v>412</v>
      </c>
      <c r="C69" s="345" t="s" ph="1">
        <v>557</v>
      </c>
      <c r="D69" s="345" t="s">
        <v>559</v>
      </c>
      <c r="E69" s="345" t="s">
        <v>542</v>
      </c>
      <c r="F69" s="345" t="s">
        <v>557</v>
      </c>
      <c r="G69" s="345" t="s">
        <v>559</v>
      </c>
      <c r="H69" s="345" t="s">
        <v>543</v>
      </c>
      <c r="I69" s="345" t="s">
        <v>538</v>
      </c>
      <c r="J69" s="345" t="s">
        <v>540</v>
      </c>
      <c r="K69" s="345" t="s">
        <v>525</v>
      </c>
      <c r="L69" s="12"/>
    </row>
    <row r="70" spans="1:12" s="69" customFormat="1">
      <c r="A70" s="346"/>
      <c r="B70" s="346"/>
      <c r="C70" s="346"/>
      <c r="D70" s="346"/>
      <c r="E70" s="346"/>
      <c r="F70" s="346"/>
      <c r="G70" s="346"/>
      <c r="H70" s="346"/>
      <c r="I70" s="347"/>
      <c r="J70" s="347"/>
      <c r="K70" s="347"/>
      <c r="L70" s="122"/>
    </row>
    <row r="71" spans="1:12" s="69" customFormat="1">
      <c r="A71" s="348"/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12"/>
    </row>
    <row r="72" spans="1:12" s="69" customFormat="1">
      <c r="A72" s="346"/>
      <c r="B72" s="346"/>
      <c r="C72" s="346"/>
      <c r="D72" s="346"/>
      <c r="E72" s="346"/>
      <c r="F72" s="346"/>
      <c r="G72" s="346"/>
      <c r="H72" s="346"/>
      <c r="I72" s="347"/>
      <c r="J72" s="347"/>
      <c r="K72" s="347"/>
      <c r="L72" s="122"/>
    </row>
    <row r="73" spans="1:12" s="69" customFormat="1">
      <c r="A73" s="348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12"/>
    </row>
    <row r="74" spans="1:12" s="69" customFormat="1">
      <c r="A74" s="346"/>
      <c r="B74" s="346"/>
      <c r="C74" s="346"/>
      <c r="D74" s="346"/>
      <c r="E74" s="346"/>
      <c r="F74" s="346"/>
      <c r="G74" s="346"/>
      <c r="H74" s="346"/>
      <c r="I74" s="347"/>
      <c r="J74" s="347"/>
      <c r="K74" s="347"/>
      <c r="L74" s="122"/>
    </row>
    <row r="75" spans="1:12" s="69" customFormat="1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12"/>
    </row>
    <row r="76" spans="1:12" s="69" customFormat="1">
      <c r="A76" s="346"/>
      <c r="B76" s="346"/>
      <c r="C76" s="346"/>
      <c r="D76" s="346"/>
      <c r="E76" s="346"/>
      <c r="F76" s="346"/>
      <c r="G76" s="346"/>
      <c r="H76" s="346"/>
      <c r="I76" s="347"/>
      <c r="J76" s="347"/>
      <c r="K76" s="347"/>
      <c r="L76" s="122"/>
    </row>
    <row r="77" spans="1:12" s="69" customFormat="1">
      <c r="A77" s="348"/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12"/>
    </row>
    <row r="78" spans="1:12" s="69" customFormat="1">
      <c r="A78" s="346"/>
      <c r="B78" s="346"/>
      <c r="C78" s="346"/>
      <c r="D78" s="346"/>
      <c r="E78" s="346"/>
      <c r="F78" s="346"/>
      <c r="G78" s="346"/>
      <c r="H78" s="346"/>
      <c r="I78" s="347"/>
      <c r="J78" s="347"/>
      <c r="K78" s="347"/>
      <c r="L78" s="122"/>
    </row>
    <row r="79" spans="1:12" s="69" customFormat="1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12"/>
    </row>
    <row r="80" spans="1:12" s="69" customFormat="1">
      <c r="A80" s="346"/>
      <c r="B80" s="346"/>
      <c r="C80" s="346"/>
      <c r="D80" s="346"/>
      <c r="E80" s="346"/>
      <c r="F80" s="346"/>
      <c r="G80" s="346"/>
      <c r="H80" s="346"/>
      <c r="I80" s="347"/>
      <c r="J80" s="347"/>
      <c r="K80" s="347"/>
      <c r="L80" s="122"/>
    </row>
    <row r="81" spans="1:11" s="222" customFormat="1"/>
    <row r="82" spans="1:11" ht="14.25" thickBot="1"/>
    <row r="83" spans="1:11" ht="39.75" customHeight="1" thickBot="1">
      <c r="A83" s="498" t="s">
        <v>188</v>
      </c>
      <c r="B83" s="93" t="s">
        <v>189</v>
      </c>
      <c r="C83" s="114">
        <v>0</v>
      </c>
      <c r="D83" s="109">
        <v>0.25</v>
      </c>
      <c r="E83" s="109">
        <v>0.5</v>
      </c>
      <c r="F83" s="109">
        <v>1</v>
      </c>
      <c r="G83" s="109">
        <v>3</v>
      </c>
      <c r="H83" s="109">
        <v>5</v>
      </c>
      <c r="I83" s="109">
        <v>7</v>
      </c>
      <c r="J83" s="109">
        <v>10</v>
      </c>
    </row>
    <row r="84" spans="1:11" ht="19.5" thickBot="1">
      <c r="A84" s="499"/>
      <c r="B84" s="96" t="s">
        <v>190</v>
      </c>
      <c r="C84" s="115">
        <v>0</v>
      </c>
      <c r="D84" s="110">
        <v>0.25</v>
      </c>
      <c r="E84" s="110">
        <v>0.5</v>
      </c>
      <c r="F84" s="110">
        <v>1</v>
      </c>
      <c r="G84" s="110">
        <v>3</v>
      </c>
      <c r="H84" s="110">
        <v>5</v>
      </c>
      <c r="I84" s="110">
        <v>7</v>
      </c>
      <c r="J84" s="109">
        <v>10</v>
      </c>
    </row>
    <row r="85" spans="1:11" ht="14.25" thickBot="1">
      <c r="A85" s="499"/>
      <c r="B85" s="96" t="s">
        <v>191</v>
      </c>
      <c r="C85" s="98"/>
      <c r="D85" s="98"/>
      <c r="E85" s="98"/>
      <c r="F85" s="98"/>
      <c r="G85" s="98"/>
      <c r="H85" s="98"/>
      <c r="I85" s="100"/>
      <c r="J85" s="100"/>
    </row>
    <row r="86" spans="1:11" ht="14.25" thickBot="1">
      <c r="A86" s="499"/>
      <c r="B86" s="96" t="s">
        <v>192</v>
      </c>
      <c r="C86" s="98"/>
      <c r="D86" s="98"/>
      <c r="E86" s="98"/>
      <c r="F86" s="98"/>
      <c r="G86" s="98"/>
      <c r="H86" s="98"/>
      <c r="I86" s="100"/>
      <c r="J86" s="100"/>
    </row>
    <row r="87" spans="1:11" ht="14.25" thickBot="1">
      <c r="A87" s="499"/>
      <c r="B87" s="96" t="s">
        <v>193</v>
      </c>
      <c r="C87" s="98">
        <f>C85-C86</f>
        <v>0</v>
      </c>
      <c r="D87" s="98">
        <f t="shared" ref="D87:H87" si="2">D85-D86</f>
        <v>0</v>
      </c>
      <c r="E87" s="98">
        <f t="shared" si="2"/>
        <v>0</v>
      </c>
      <c r="F87" s="98">
        <f t="shared" si="2"/>
        <v>0</v>
      </c>
      <c r="G87" s="98">
        <f t="shared" si="2"/>
        <v>0</v>
      </c>
      <c r="H87" s="98">
        <f t="shared" si="2"/>
        <v>0</v>
      </c>
      <c r="I87" s="100">
        <f>I85-I86</f>
        <v>0</v>
      </c>
      <c r="J87" s="100">
        <f>J85-J86</f>
        <v>0</v>
      </c>
    </row>
    <row r="88" spans="1:11" ht="14.25" thickBot="1">
      <c r="A88" s="500"/>
      <c r="B88" s="96" t="s">
        <v>194</v>
      </c>
      <c r="C88" s="98" t="s">
        <v>195</v>
      </c>
      <c r="D88" s="101">
        <f>INTERCEPT($C$87:$J$87,$C$84:$J$84)</f>
        <v>0</v>
      </c>
      <c r="E88" s="98" t="s">
        <v>196</v>
      </c>
      <c r="F88" s="101">
        <f>SLOPE($C$87:$J$87,$C$84:$J$84)</f>
        <v>0</v>
      </c>
      <c r="G88" s="98" t="s">
        <v>197</v>
      </c>
      <c r="H88" s="101" t="e">
        <f>CORREL($C$84:$J$84,$C$87:$J$87)</f>
        <v>#DIV/0!</v>
      </c>
    </row>
    <row r="89" spans="1:11" ht="14.25" thickBot="1">
      <c r="A89" s="70" t="s">
        <v>20</v>
      </c>
      <c r="B89" s="96" t="s">
        <v>134</v>
      </c>
      <c r="C89" s="547"/>
      <c r="D89" s="548"/>
      <c r="E89" s="547"/>
      <c r="F89" s="548"/>
      <c r="G89" s="547"/>
      <c r="H89" s="548"/>
      <c r="I89" s="547"/>
      <c r="J89" s="555"/>
      <c r="K89" s="548"/>
    </row>
    <row r="90" spans="1:11" ht="14.25" thickBot="1">
      <c r="A90" s="70" t="s">
        <v>135</v>
      </c>
      <c r="B90" s="96" t="s">
        <v>25</v>
      </c>
      <c r="C90" s="98"/>
      <c r="D90" s="98"/>
      <c r="E90" s="98"/>
      <c r="F90" s="98"/>
      <c r="G90" s="98"/>
      <c r="H90" s="98"/>
      <c r="I90" s="547"/>
      <c r="J90" s="548"/>
      <c r="K90" s="98"/>
    </row>
    <row r="91" spans="1:11" ht="14.25" thickBot="1">
      <c r="A91" s="70" t="s">
        <v>136</v>
      </c>
      <c r="B91" s="96" t="s">
        <v>137</v>
      </c>
      <c r="C91" s="547"/>
      <c r="D91" s="548"/>
      <c r="E91" s="547"/>
      <c r="F91" s="548"/>
      <c r="G91" s="547"/>
      <c r="H91" s="548"/>
      <c r="I91" s="547"/>
      <c r="J91" s="548"/>
      <c r="K91" s="98"/>
    </row>
    <row r="92" spans="1:11" ht="14.25" thickBot="1">
      <c r="A92" s="71"/>
      <c r="B92" s="96" t="s">
        <v>27</v>
      </c>
      <c r="C92" s="547"/>
      <c r="D92" s="548"/>
      <c r="E92" s="547"/>
      <c r="F92" s="548"/>
      <c r="G92" s="547"/>
      <c r="H92" s="548"/>
      <c r="I92" s="547"/>
      <c r="J92" s="548"/>
      <c r="K92" s="98"/>
    </row>
    <row r="93" spans="1:11" ht="14.25" thickBot="1">
      <c r="A93" s="72"/>
      <c r="B93" s="96" t="s">
        <v>28</v>
      </c>
      <c r="C93" s="547"/>
      <c r="D93" s="548"/>
      <c r="E93" s="547"/>
      <c r="F93" s="548"/>
      <c r="G93" s="547"/>
      <c r="H93" s="548"/>
      <c r="I93" s="547"/>
      <c r="J93" s="548"/>
      <c r="K93" s="98"/>
    </row>
    <row r="94" spans="1:11" ht="14.25" thickBot="1">
      <c r="A94" s="498" t="s">
        <v>198</v>
      </c>
      <c r="B94" s="96" t="s">
        <v>178</v>
      </c>
      <c r="C94" s="547"/>
      <c r="D94" s="548"/>
      <c r="E94" s="547"/>
      <c r="F94" s="548"/>
      <c r="G94" s="424" t="s">
        <v>199</v>
      </c>
      <c r="H94" s="473"/>
      <c r="I94" s="473"/>
      <c r="J94" s="473"/>
      <c r="K94" s="425"/>
    </row>
    <row r="95" spans="1:11" ht="14.25" thickBot="1">
      <c r="A95" s="499"/>
      <c r="B95" s="96" t="s">
        <v>200</v>
      </c>
      <c r="C95" s="547"/>
      <c r="D95" s="548"/>
      <c r="E95" s="547"/>
      <c r="F95" s="548"/>
      <c r="G95" s="549" t="s">
        <v>201</v>
      </c>
      <c r="H95" s="550"/>
      <c r="I95" s="551"/>
      <c r="J95" s="547"/>
      <c r="K95" s="548"/>
    </row>
    <row r="96" spans="1:11" ht="14.25" thickBot="1">
      <c r="A96" s="499"/>
      <c r="B96" s="96" t="s">
        <v>202</v>
      </c>
      <c r="C96" s="547"/>
      <c r="D96" s="548"/>
      <c r="E96" s="547"/>
      <c r="F96" s="548"/>
      <c r="G96" s="549" t="s">
        <v>203</v>
      </c>
      <c r="H96" s="550"/>
      <c r="I96" s="551"/>
      <c r="J96" s="98"/>
      <c r="K96" s="98"/>
    </row>
    <row r="97" spans="1:11" ht="14.25" thickBot="1">
      <c r="A97" s="499"/>
      <c r="B97" s="96" t="s">
        <v>204</v>
      </c>
      <c r="C97" s="547"/>
      <c r="D97" s="548"/>
      <c r="E97" s="547"/>
      <c r="F97" s="548"/>
      <c r="G97" s="424" t="s">
        <v>204</v>
      </c>
      <c r="H97" s="473"/>
      <c r="I97" s="425"/>
      <c r="J97" s="98"/>
      <c r="K97" s="98"/>
    </row>
    <row r="98" spans="1:11" ht="15.75" thickBot="1">
      <c r="A98" s="499"/>
      <c r="B98" s="95" t="s">
        <v>205</v>
      </c>
      <c r="C98" s="547"/>
      <c r="D98" s="548"/>
      <c r="E98" s="547"/>
      <c r="F98" s="548"/>
      <c r="G98" s="552" t="s">
        <v>205</v>
      </c>
      <c r="H98" s="553"/>
      <c r="I98" s="554"/>
      <c r="J98" s="98"/>
      <c r="K98" s="98"/>
    </row>
    <row r="99" spans="1:11" ht="15.75" thickBot="1">
      <c r="A99" s="499"/>
      <c r="B99" s="96" t="s">
        <v>206</v>
      </c>
      <c r="C99" s="547"/>
      <c r="D99" s="548"/>
      <c r="E99" s="547"/>
      <c r="F99" s="548"/>
      <c r="G99" s="549" t="s">
        <v>207</v>
      </c>
      <c r="H99" s="550"/>
      <c r="I99" s="551"/>
      <c r="J99" s="102"/>
      <c r="K99" s="98"/>
    </row>
    <row r="100" spans="1:11" ht="14.25" thickBot="1">
      <c r="A100" s="499"/>
      <c r="B100" s="96" t="s">
        <v>208</v>
      </c>
      <c r="C100" s="547"/>
      <c r="D100" s="548"/>
      <c r="E100" s="547"/>
      <c r="F100" s="548"/>
      <c r="G100" s="549" t="s">
        <v>209</v>
      </c>
      <c r="H100" s="550"/>
      <c r="I100" s="551"/>
      <c r="J100" s="98"/>
      <c r="K100" s="98"/>
    </row>
    <row r="101" spans="1:11" ht="14.25" thickBot="1">
      <c r="A101" s="499"/>
      <c r="B101" s="96" t="s">
        <v>210</v>
      </c>
      <c r="C101" s="547"/>
      <c r="D101" s="548"/>
      <c r="E101" s="547"/>
      <c r="F101" s="548"/>
      <c r="G101" s="549" t="s">
        <v>157</v>
      </c>
      <c r="H101" s="550"/>
      <c r="I101" s="551"/>
      <c r="J101" s="98"/>
      <c r="K101" s="98"/>
    </row>
    <row r="102" spans="1:11" ht="14.25" thickBot="1">
      <c r="A102" s="500"/>
      <c r="B102" s="96" t="s">
        <v>28</v>
      </c>
      <c r="C102" s="547"/>
      <c r="D102" s="548"/>
      <c r="E102" s="547"/>
      <c r="F102" s="548"/>
      <c r="G102" s="549" t="s">
        <v>28</v>
      </c>
      <c r="H102" s="550"/>
      <c r="I102" s="551"/>
      <c r="J102" s="98"/>
      <c r="K102" s="98"/>
    </row>
    <row r="103" spans="1:11" ht="19.5">
      <c r="A103" s="545" t="s">
        <v>160</v>
      </c>
      <c r="B103" s="545"/>
      <c r="C103" s="545"/>
      <c r="D103" s="545"/>
      <c r="E103" s="545"/>
      <c r="F103" s="545"/>
      <c r="G103" s="545"/>
      <c r="H103" s="545"/>
      <c r="I103" s="545"/>
      <c r="J103" s="545"/>
      <c r="K103" s="545"/>
    </row>
    <row r="104" spans="1:11" ht="18.75">
      <c r="A104" s="76"/>
    </row>
    <row r="105" spans="1:11" ht="18.75">
      <c r="A105" s="76"/>
    </row>
    <row r="106" spans="1:11" ht="18.75">
      <c r="A106" s="76"/>
    </row>
    <row r="107" spans="1:11" ht="18.75">
      <c r="A107" s="76"/>
    </row>
    <row r="108" spans="1:11" ht="18.75">
      <c r="A108" s="77"/>
    </row>
    <row r="109" spans="1:11" ht="18.75">
      <c r="A109" s="77"/>
    </row>
    <row r="110" spans="1:11" ht="18.75">
      <c r="A110" s="77"/>
    </row>
    <row r="111" spans="1:11" ht="18.75">
      <c r="A111" s="77"/>
    </row>
    <row r="112" spans="1:11" ht="18.75">
      <c r="A112" s="77"/>
    </row>
    <row r="113" spans="1:1" ht="18.75">
      <c r="A113" s="77"/>
    </row>
    <row r="114" spans="1:1" ht="18.75">
      <c r="A114" s="77"/>
    </row>
    <row r="115" spans="1:1">
      <c r="A115" s="103"/>
    </row>
    <row r="116" spans="1:1" ht="14.25">
      <c r="A116" s="78" t="s">
        <v>211</v>
      </c>
    </row>
  </sheetData>
  <mergeCells count="54">
    <mergeCell ref="A103:K103"/>
    <mergeCell ref="C101:D101"/>
    <mergeCell ref="E101:F101"/>
    <mergeCell ref="G101:I101"/>
    <mergeCell ref="C102:D102"/>
    <mergeCell ref="E102:F102"/>
    <mergeCell ref="G102:I102"/>
    <mergeCell ref="A94:A102"/>
    <mergeCell ref="C94:D94"/>
    <mergeCell ref="E94:F94"/>
    <mergeCell ref="G94:K94"/>
    <mergeCell ref="C95:D95"/>
    <mergeCell ref="E95:F95"/>
    <mergeCell ref="G95:I95"/>
    <mergeCell ref="J95:K95"/>
    <mergeCell ref="C99:D99"/>
    <mergeCell ref="E99:F99"/>
    <mergeCell ref="G99:I99"/>
    <mergeCell ref="C100:D100"/>
    <mergeCell ref="E100:F100"/>
    <mergeCell ref="G100:I100"/>
    <mergeCell ref="G96:I96"/>
    <mergeCell ref="C97:D97"/>
    <mergeCell ref="E97:F97"/>
    <mergeCell ref="G97:I97"/>
    <mergeCell ref="C98:D98"/>
    <mergeCell ref="E98:F98"/>
    <mergeCell ref="G98:I98"/>
    <mergeCell ref="C96:D96"/>
    <mergeCell ref="E96:F96"/>
    <mergeCell ref="C92:D92"/>
    <mergeCell ref="E92:F92"/>
    <mergeCell ref="G92:H92"/>
    <mergeCell ref="I92:J92"/>
    <mergeCell ref="C93:D93"/>
    <mergeCell ref="E93:F93"/>
    <mergeCell ref="G93:H93"/>
    <mergeCell ref="I93:J93"/>
    <mergeCell ref="I89:K89"/>
    <mergeCell ref="I90:J90"/>
    <mergeCell ref="C91:D91"/>
    <mergeCell ref="E91:F91"/>
    <mergeCell ref="G91:H91"/>
    <mergeCell ref="I91:J91"/>
    <mergeCell ref="C89:D89"/>
    <mergeCell ref="E89:F89"/>
    <mergeCell ref="G89:H89"/>
    <mergeCell ref="A1:G1"/>
    <mergeCell ref="A2:G2"/>
    <mergeCell ref="A3:G3"/>
    <mergeCell ref="B9:D9"/>
    <mergeCell ref="A83:A88"/>
    <mergeCell ref="A50:B50"/>
    <mergeCell ref="A59:C5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opLeftCell="A13" workbookViewId="0">
      <selection activeCell="G28" sqref="G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9" t="s">
        <v>0</v>
      </c>
      <c r="B1" s="379"/>
      <c r="C1" s="379"/>
      <c r="D1" s="379"/>
      <c r="E1" s="379"/>
      <c r="F1" s="379"/>
      <c r="G1" s="379"/>
    </row>
    <row r="2" spans="1:9" ht="20.25">
      <c r="A2" s="380" t="s">
        <v>1</v>
      </c>
      <c r="B2" s="380"/>
      <c r="C2" s="380"/>
      <c r="D2" s="380"/>
      <c r="E2" s="380"/>
      <c r="F2" s="380"/>
      <c r="G2" s="380"/>
    </row>
    <row r="3" spans="1:9">
      <c r="A3" s="381" t="s">
        <v>246</v>
      </c>
      <c r="B3" s="381"/>
      <c r="C3" s="381"/>
      <c r="D3" s="381"/>
      <c r="E3" s="381"/>
      <c r="F3" s="381"/>
      <c r="G3" s="381"/>
    </row>
    <row r="4" spans="1:9">
      <c r="A4" s="1" t="s">
        <v>166</v>
      </c>
      <c r="B4" s="20"/>
      <c r="C4" t="s">
        <v>50</v>
      </c>
      <c r="D4" s="20"/>
      <c r="F4" t="s">
        <v>48</v>
      </c>
      <c r="G4" s="20"/>
    </row>
    <row r="5" spans="1:9">
      <c r="A5" s="1" t="s">
        <v>167</v>
      </c>
      <c r="B5" s="20"/>
      <c r="C5" t="s">
        <v>51</v>
      </c>
      <c r="D5" s="20"/>
      <c r="F5" t="s">
        <v>168</v>
      </c>
      <c r="G5" s="20"/>
    </row>
    <row r="6" spans="1:9">
      <c r="A6" s="105" t="s">
        <v>169</v>
      </c>
      <c r="B6" s="20" t="s">
        <v>237</v>
      </c>
      <c r="C6" s="105"/>
      <c r="D6" s="105"/>
      <c r="E6" s="105"/>
      <c r="F6" s="105"/>
      <c r="G6" s="105"/>
    </row>
    <row r="7" spans="1:9">
      <c r="A7" s="1" t="s">
        <v>170</v>
      </c>
      <c r="B7" s="20"/>
      <c r="C7" t="s">
        <v>212</v>
      </c>
      <c r="D7" s="24">
        <v>414</v>
      </c>
      <c r="F7" t="s">
        <v>171</v>
      </c>
      <c r="G7" s="24">
        <v>1</v>
      </c>
    </row>
    <row r="8" spans="1:9">
      <c r="A8" s="1" t="s">
        <v>172</v>
      </c>
      <c r="B8" s="24"/>
      <c r="C8" t="s">
        <v>173</v>
      </c>
      <c r="D8" s="24"/>
      <c r="F8" t="s">
        <v>174</v>
      </c>
      <c r="G8" s="24" t="s">
        <v>238</v>
      </c>
      <c r="H8" t="s">
        <v>175</v>
      </c>
      <c r="I8" s="24">
        <v>25</v>
      </c>
    </row>
    <row r="9" spans="1:9" ht="14.25" thickBot="1">
      <c r="A9" s="106" t="s">
        <v>176</v>
      </c>
      <c r="B9" s="556" t="s">
        <v>239</v>
      </c>
      <c r="C9" s="556"/>
      <c r="D9" s="556"/>
      <c r="F9" t="s">
        <v>177</v>
      </c>
      <c r="G9" s="24" t="s">
        <v>240</v>
      </c>
    </row>
    <row r="10" spans="1:9" ht="13.5" customHeight="1" thickBot="1">
      <c r="A10" s="107" t="s">
        <v>178</v>
      </c>
      <c r="B10" s="108" t="s">
        <v>80</v>
      </c>
      <c r="C10" s="108" t="s">
        <v>179</v>
      </c>
      <c r="D10" s="108" t="s">
        <v>180</v>
      </c>
      <c r="E10" s="108" t="s">
        <v>181</v>
      </c>
      <c r="F10" s="56" t="s">
        <v>218</v>
      </c>
      <c r="G10" s="56" t="s">
        <v>219</v>
      </c>
      <c r="H10" s="108" t="s">
        <v>76</v>
      </c>
    </row>
    <row r="11" spans="1:9" ht="14.25" thickBot="1">
      <c r="A11" s="83"/>
      <c r="B11" s="84"/>
      <c r="C11" s="84"/>
      <c r="D11" s="84"/>
      <c r="E11" s="84"/>
      <c r="F11" s="113">
        <f>D11-E11</f>
        <v>0</v>
      </c>
      <c r="G11" s="113" t="str">
        <f t="shared" ref="G11:G24" si="0">IFERROR("",(F11-$D$87)/($F$87*C11))</f>
        <v/>
      </c>
      <c r="H11" s="84"/>
    </row>
    <row r="12" spans="1:9" ht="14.25" thickBot="1">
      <c r="A12" s="83"/>
      <c r="B12" s="84"/>
      <c r="C12" s="84"/>
      <c r="D12" s="84"/>
      <c r="E12" s="84"/>
      <c r="F12" s="67">
        <f t="shared" ref="F12:F24" si="1">D12-E12</f>
        <v>0</v>
      </c>
      <c r="G12" s="67" t="str">
        <f t="shared" si="0"/>
        <v/>
      </c>
      <c r="H12" s="84"/>
    </row>
    <row r="13" spans="1:9" ht="14.25" thickBot="1">
      <c r="A13" s="83"/>
      <c r="B13" s="84"/>
      <c r="C13" s="84"/>
      <c r="D13" s="84"/>
      <c r="E13" s="84"/>
      <c r="F13" s="67">
        <f t="shared" si="1"/>
        <v>0</v>
      </c>
      <c r="G13" s="67" t="str">
        <f t="shared" si="0"/>
        <v/>
      </c>
      <c r="H13" s="84"/>
    </row>
    <row r="14" spans="1:9" ht="14.25" thickBot="1">
      <c r="A14" s="83"/>
      <c r="B14" s="84"/>
      <c r="C14" s="84"/>
      <c r="D14" s="84"/>
      <c r="E14" s="84"/>
      <c r="F14" s="67">
        <f t="shared" si="1"/>
        <v>0</v>
      </c>
      <c r="G14" s="67" t="str">
        <f t="shared" si="0"/>
        <v/>
      </c>
      <c r="H14" s="84"/>
    </row>
    <row r="15" spans="1:9" ht="14.25" thickBot="1">
      <c r="A15" s="83"/>
      <c r="B15" s="84"/>
      <c r="C15" s="84"/>
      <c r="D15" s="84"/>
      <c r="E15" s="84"/>
      <c r="F15" s="67">
        <f t="shared" si="1"/>
        <v>0</v>
      </c>
      <c r="G15" s="67" t="str">
        <f t="shared" si="0"/>
        <v/>
      </c>
      <c r="H15" s="84"/>
    </row>
    <row r="16" spans="1:9" ht="14.25" thickBot="1">
      <c r="A16" s="83"/>
      <c r="B16" s="84"/>
      <c r="C16" s="84"/>
      <c r="D16" s="84"/>
      <c r="E16" s="84"/>
      <c r="F16" s="67">
        <f t="shared" si="1"/>
        <v>0</v>
      </c>
      <c r="G16" s="67" t="str">
        <f t="shared" si="0"/>
        <v/>
      </c>
      <c r="H16" s="84"/>
    </row>
    <row r="17" spans="1:11" ht="14.25" thickBot="1">
      <c r="A17" s="83"/>
      <c r="B17" s="84"/>
      <c r="C17" s="84"/>
      <c r="D17" s="84"/>
      <c r="E17" s="84"/>
      <c r="F17" s="67">
        <f t="shared" si="1"/>
        <v>0</v>
      </c>
      <c r="G17" s="67" t="str">
        <f t="shared" si="0"/>
        <v/>
      </c>
      <c r="H17" s="84"/>
      <c r="J17" s="20"/>
      <c r="K17" t="s">
        <v>88</v>
      </c>
    </row>
    <row r="18" spans="1:11" ht="14.25" thickBot="1">
      <c r="A18" s="83"/>
      <c r="B18" s="84"/>
      <c r="C18" s="84"/>
      <c r="D18" s="84"/>
      <c r="E18" s="84"/>
      <c r="F18" s="67">
        <f t="shared" si="1"/>
        <v>0</v>
      </c>
      <c r="G18" s="67" t="str">
        <f t="shared" si="0"/>
        <v/>
      </c>
      <c r="H18" s="84"/>
      <c r="J18" s="24"/>
      <c r="K18" t="s">
        <v>73</v>
      </c>
    </row>
    <row r="19" spans="1:11" ht="14.25" thickBot="1">
      <c r="A19" s="83"/>
      <c r="B19" s="84"/>
      <c r="C19" s="84"/>
      <c r="D19" s="84"/>
      <c r="E19" s="84"/>
      <c r="F19" s="67">
        <f t="shared" si="1"/>
        <v>0</v>
      </c>
      <c r="G19" s="67" t="str">
        <f t="shared" si="0"/>
        <v/>
      </c>
      <c r="H19" s="84"/>
      <c r="J19" s="28"/>
      <c r="K19" t="s">
        <v>74</v>
      </c>
    </row>
    <row r="20" spans="1:11" ht="14.25" thickBot="1">
      <c r="A20" s="83"/>
      <c r="B20" s="84"/>
      <c r="C20" s="84"/>
      <c r="D20" s="84"/>
      <c r="E20" s="84"/>
      <c r="F20" s="67">
        <f t="shared" si="1"/>
        <v>0</v>
      </c>
      <c r="G20" s="67" t="str">
        <f t="shared" si="0"/>
        <v/>
      </c>
      <c r="H20" s="84"/>
    </row>
    <row r="21" spans="1:11" ht="14.25" thickBot="1">
      <c r="A21" s="83"/>
      <c r="B21" s="84"/>
      <c r="C21" s="84"/>
      <c r="D21" s="84"/>
      <c r="E21" s="84"/>
      <c r="F21" s="67">
        <f t="shared" si="1"/>
        <v>0</v>
      </c>
      <c r="G21" s="67" t="str">
        <f t="shared" si="0"/>
        <v/>
      </c>
      <c r="H21" s="84"/>
    </row>
    <row r="22" spans="1:11" ht="14.25" thickBot="1">
      <c r="A22" s="83"/>
      <c r="B22" s="84"/>
      <c r="C22" s="84"/>
      <c r="D22" s="84"/>
      <c r="E22" s="84"/>
      <c r="F22" s="67">
        <f t="shared" si="1"/>
        <v>0</v>
      </c>
      <c r="G22" s="67" t="str">
        <f t="shared" si="0"/>
        <v/>
      </c>
      <c r="H22" s="84"/>
    </row>
    <row r="23" spans="1:11" ht="14.25" thickBot="1">
      <c r="A23" s="83"/>
      <c r="B23" s="84"/>
      <c r="C23" s="84"/>
      <c r="D23" s="84"/>
      <c r="E23" s="84"/>
      <c r="F23" s="67">
        <f t="shared" si="1"/>
        <v>0</v>
      </c>
      <c r="G23" s="67" t="str">
        <f t="shared" si="0"/>
        <v/>
      </c>
      <c r="H23" s="84"/>
    </row>
    <row r="24" spans="1:11" ht="14.25" thickBot="1">
      <c r="A24" s="83"/>
      <c r="B24" s="84"/>
      <c r="C24" s="84"/>
      <c r="D24" s="84"/>
      <c r="E24" s="84"/>
      <c r="F24" s="67">
        <f t="shared" si="1"/>
        <v>0</v>
      </c>
      <c r="G24" s="67" t="str">
        <f t="shared" si="0"/>
        <v/>
      </c>
      <c r="H24" s="84"/>
    </row>
    <row r="26" spans="1:11">
      <c r="A26" s="1" t="s">
        <v>184</v>
      </c>
      <c r="B26" t="s">
        <v>185</v>
      </c>
      <c r="D26" t="s">
        <v>186</v>
      </c>
      <c r="F26" t="s">
        <v>187</v>
      </c>
    </row>
    <row r="27" spans="1:11" s="222" customFormat="1">
      <c r="A27" s="359" t="s">
        <v>545</v>
      </c>
    </row>
    <row r="28" spans="1:11" s="222" customFormat="1">
      <c r="A28" s="359"/>
      <c r="B28" s="222" t="s">
        <v>570</v>
      </c>
      <c r="D28" s="222" t="s">
        <v>554</v>
      </c>
      <c r="F28" s="222" t="s">
        <v>555</v>
      </c>
    </row>
    <row r="29" spans="1:11" s="222" customFormat="1">
      <c r="A29" s="360" t="s">
        <v>547</v>
      </c>
      <c r="B29" s="361" t="s">
        <v>549</v>
      </c>
      <c r="C29" s="361" t="s">
        <v>550</v>
      </c>
      <c r="D29" s="361" t="s">
        <v>551</v>
      </c>
      <c r="E29" s="361" t="s">
        <v>553</v>
      </c>
    </row>
    <row r="30" spans="1:11" s="222" customFormat="1">
      <c r="A30" s="360"/>
      <c r="B30" s="361"/>
      <c r="C30" s="361"/>
      <c r="D30" s="361"/>
      <c r="E30" s="361"/>
    </row>
    <row r="31" spans="1:11" s="222" customFormat="1">
      <c r="A31" s="360"/>
      <c r="B31" s="361"/>
      <c r="C31" s="361"/>
      <c r="D31" s="361"/>
      <c r="E31" s="361"/>
    </row>
    <row r="32" spans="1:11" s="222" customFormat="1">
      <c r="A32" s="360"/>
      <c r="B32" s="361"/>
      <c r="C32" s="361"/>
      <c r="D32" s="361"/>
      <c r="E32" s="361"/>
    </row>
    <row r="33" spans="1:5" s="222" customFormat="1">
      <c r="A33" s="360"/>
      <c r="B33" s="361"/>
      <c r="C33" s="361"/>
      <c r="D33" s="361"/>
      <c r="E33" s="361"/>
    </row>
    <row r="34" spans="1:5" s="222" customFormat="1">
      <c r="A34" s="360"/>
      <c r="B34" s="361"/>
      <c r="C34" s="361"/>
      <c r="D34" s="361"/>
      <c r="E34" s="361"/>
    </row>
    <row r="35" spans="1:5" s="222" customFormat="1">
      <c r="A35" s="361"/>
      <c r="B35" s="361"/>
      <c r="C35" s="361"/>
      <c r="D35" s="361"/>
      <c r="E35" s="361"/>
    </row>
    <row r="36" spans="1:5" s="222" customFormat="1">
      <c r="A36" s="360"/>
      <c r="B36" s="361"/>
      <c r="C36" s="361"/>
      <c r="D36" s="361"/>
      <c r="E36" s="361"/>
    </row>
    <row r="37" spans="1:5" s="222" customFormat="1">
      <c r="A37" s="360"/>
      <c r="B37" s="361"/>
      <c r="C37" s="361"/>
      <c r="D37" s="361"/>
      <c r="E37" s="361"/>
    </row>
    <row r="38" spans="1:5" s="222" customFormat="1">
      <c r="A38" s="360"/>
      <c r="B38" s="361"/>
      <c r="C38" s="361"/>
      <c r="D38" s="361"/>
      <c r="E38" s="361"/>
    </row>
    <row r="39" spans="1:5" s="222" customFormat="1">
      <c r="A39" s="360"/>
      <c r="B39" s="361"/>
      <c r="C39" s="361"/>
      <c r="D39" s="361"/>
      <c r="E39" s="361"/>
    </row>
    <row r="40" spans="1:5" s="222" customFormat="1">
      <c r="A40" s="360"/>
      <c r="B40" s="361"/>
      <c r="C40" s="361"/>
      <c r="D40" s="361"/>
      <c r="E40" s="361"/>
    </row>
    <row r="41" spans="1:5" s="222" customFormat="1">
      <c r="A41" s="360"/>
      <c r="B41" s="361"/>
      <c r="C41" s="361"/>
      <c r="D41" s="361"/>
      <c r="E41" s="361"/>
    </row>
    <row r="42" spans="1:5" s="222" customFormat="1">
      <c r="A42" s="360"/>
      <c r="B42" s="361"/>
      <c r="C42" s="361"/>
      <c r="D42" s="361"/>
      <c r="E42" s="361"/>
    </row>
    <row r="43" spans="1:5" s="222" customFormat="1">
      <c r="A43" s="360"/>
      <c r="B43" s="361"/>
      <c r="C43" s="361"/>
      <c r="D43" s="361"/>
      <c r="E43" s="361"/>
    </row>
    <row r="44" spans="1:5" s="222" customFormat="1">
      <c r="A44" s="360"/>
      <c r="B44" s="361"/>
      <c r="C44" s="361"/>
      <c r="D44" s="361"/>
      <c r="E44" s="361"/>
    </row>
    <row r="45" spans="1:5" s="222" customFormat="1">
      <c r="A45" s="361"/>
      <c r="B45" s="361"/>
      <c r="C45" s="361"/>
      <c r="D45" s="361"/>
      <c r="E45" s="361"/>
    </row>
    <row r="46" spans="1:5" s="222" customFormat="1">
      <c r="A46" s="360"/>
      <c r="B46" s="361"/>
      <c r="C46" s="361"/>
      <c r="D46" s="361"/>
      <c r="E46" s="361"/>
    </row>
    <row r="47" spans="1:5" s="222" customFormat="1">
      <c r="A47" s="360"/>
      <c r="B47" s="361"/>
      <c r="C47" s="361"/>
      <c r="D47" s="361"/>
      <c r="E47" s="361"/>
    </row>
    <row r="48" spans="1:5" s="222" customFormat="1">
      <c r="A48" s="360"/>
      <c r="B48" s="361"/>
      <c r="C48" s="361"/>
      <c r="D48" s="361"/>
      <c r="E48" s="361"/>
    </row>
    <row r="49" spans="1:10" s="222" customFormat="1">
      <c r="A49" s="1"/>
    </row>
    <row r="50" spans="1:10" s="69" customFormat="1" ht="14.25" thickBot="1">
      <c r="A50" s="497" t="s">
        <v>518</v>
      </c>
      <c r="B50" s="497"/>
    </row>
    <row r="51" spans="1:10" s="69" customFormat="1">
      <c r="A51" s="325" t="s">
        <v>516</v>
      </c>
      <c r="B51" s="334" t="s">
        <v>412</v>
      </c>
      <c r="C51" s="326" t="s">
        <v>519</v>
      </c>
      <c r="D51" s="326" t="s">
        <v>520</v>
      </c>
      <c r="E51" s="326" t="s">
        <v>522</v>
      </c>
      <c r="F51" s="326" t="s">
        <v>524</v>
      </c>
      <c r="G51" s="327" t="s">
        <v>525</v>
      </c>
    </row>
    <row r="52" spans="1:10" s="69" customFormat="1">
      <c r="A52" s="328"/>
      <c r="B52" s="335"/>
      <c r="C52" s="329"/>
      <c r="D52" s="329"/>
      <c r="E52" s="329"/>
      <c r="F52" s="329"/>
      <c r="G52" s="330"/>
    </row>
    <row r="53" spans="1:10" s="69" customFormat="1">
      <c r="A53" s="328"/>
      <c r="B53" s="335"/>
      <c r="C53" s="329"/>
      <c r="D53" s="329"/>
      <c r="E53" s="329"/>
      <c r="F53" s="329"/>
      <c r="G53" s="330"/>
    </row>
    <row r="54" spans="1:10" s="69" customFormat="1">
      <c r="A54" s="328"/>
      <c r="B54" s="335"/>
      <c r="C54" s="329"/>
      <c r="D54" s="329"/>
      <c r="E54" s="329"/>
      <c r="F54" s="329"/>
      <c r="G54" s="330"/>
    </row>
    <row r="55" spans="1:10" s="69" customFormat="1">
      <c r="A55" s="328"/>
      <c r="B55" s="335"/>
      <c r="C55" s="329"/>
      <c r="D55" s="329"/>
      <c r="E55" s="329"/>
      <c r="F55" s="329"/>
      <c r="G55" s="330"/>
    </row>
    <row r="56" spans="1:10" s="69" customFormat="1">
      <c r="A56" s="328"/>
      <c r="B56" s="335"/>
      <c r="C56" s="329"/>
      <c r="D56" s="329"/>
      <c r="E56" s="329"/>
      <c r="F56" s="329"/>
      <c r="G56" s="330"/>
    </row>
    <row r="57" spans="1:10" s="69" customFormat="1" ht="14.25" thickBot="1">
      <c r="A57" s="331"/>
      <c r="B57" s="336"/>
      <c r="C57" s="332"/>
      <c r="D57" s="332"/>
      <c r="E57" s="332"/>
      <c r="F57" s="332"/>
      <c r="G57" s="333"/>
    </row>
    <row r="58" spans="1:10" s="222" customFormat="1">
      <c r="A58" s="1"/>
    </row>
    <row r="59" spans="1:10" s="69" customFormat="1" ht="14.25" thickBot="1">
      <c r="A59" s="497" t="s">
        <v>526</v>
      </c>
      <c r="B59" s="497"/>
      <c r="C59" s="497"/>
      <c r="D59" s="323"/>
      <c r="E59" s="323"/>
      <c r="F59" s="323"/>
    </row>
    <row r="60" spans="1:10" s="69" customFormat="1">
      <c r="A60" s="325" t="s">
        <v>66</v>
      </c>
      <c r="B60" s="326" t="s">
        <v>412</v>
      </c>
      <c r="C60" s="326" t="s">
        <v>565</v>
      </c>
      <c r="D60" s="326" t="s">
        <v>566</v>
      </c>
      <c r="E60" s="326" t="s">
        <v>557</v>
      </c>
      <c r="F60" s="326" t="s">
        <v>559</v>
      </c>
      <c r="G60" s="326" t="s">
        <v>560</v>
      </c>
      <c r="H60" s="326" t="s">
        <v>562</v>
      </c>
      <c r="I60" s="327" t="s">
        <v>532</v>
      </c>
      <c r="J60" s="327" t="s">
        <v>525</v>
      </c>
    </row>
    <row r="61" spans="1:10" s="69" customFormat="1">
      <c r="A61" s="328"/>
      <c r="B61" s="329"/>
      <c r="C61" s="329"/>
      <c r="D61" s="329"/>
      <c r="E61" s="329"/>
      <c r="F61" s="329"/>
      <c r="G61" s="329"/>
      <c r="H61" s="329"/>
      <c r="I61" s="330"/>
      <c r="J61" s="330"/>
    </row>
    <row r="62" spans="1:10" s="69" customFormat="1">
      <c r="A62" s="328"/>
      <c r="B62" s="329"/>
      <c r="C62" s="329"/>
      <c r="D62" s="329"/>
      <c r="E62" s="329"/>
      <c r="F62" s="329"/>
      <c r="G62" s="329"/>
      <c r="H62" s="329"/>
      <c r="I62" s="330"/>
      <c r="J62" s="330"/>
    </row>
    <row r="63" spans="1:10" s="69" customFormat="1">
      <c r="A63" s="328"/>
      <c r="B63" s="329"/>
      <c r="C63" s="329"/>
      <c r="D63" s="329"/>
      <c r="E63" s="329"/>
      <c r="F63" s="329"/>
      <c r="G63" s="329"/>
      <c r="H63" s="329"/>
      <c r="I63" s="330"/>
      <c r="J63" s="330"/>
    </row>
    <row r="64" spans="1:10" s="69" customFormat="1">
      <c r="A64" s="328"/>
      <c r="B64" s="329"/>
      <c r="C64" s="329"/>
      <c r="D64" s="329"/>
      <c r="E64" s="329"/>
      <c r="F64" s="329"/>
      <c r="G64" s="329"/>
      <c r="H64" s="329"/>
      <c r="I64" s="330"/>
      <c r="J64" s="330"/>
    </row>
    <row r="65" spans="1:12" s="69" customFormat="1">
      <c r="A65" s="328"/>
      <c r="B65" s="329"/>
      <c r="C65" s="329"/>
      <c r="D65" s="329"/>
      <c r="E65" s="329"/>
      <c r="F65" s="329"/>
      <c r="G65" s="329"/>
      <c r="H65" s="329"/>
      <c r="I65" s="330"/>
      <c r="J65" s="330"/>
    </row>
    <row r="66" spans="1:12" s="69" customFormat="1" ht="14.25" thickBot="1">
      <c r="A66" s="331"/>
      <c r="B66" s="332"/>
      <c r="C66" s="332"/>
      <c r="D66" s="332"/>
      <c r="E66" s="332"/>
      <c r="F66" s="332"/>
      <c r="G66" s="332"/>
      <c r="H66" s="332"/>
      <c r="I66" s="333"/>
      <c r="J66" s="333"/>
    </row>
    <row r="67" spans="1:12" s="69" customFormat="1">
      <c r="A67" s="121"/>
      <c r="B67" s="121"/>
      <c r="C67" s="121"/>
      <c r="D67" s="122"/>
      <c r="E67" s="122"/>
      <c r="F67" s="122"/>
      <c r="G67" s="122"/>
    </row>
    <row r="68" spans="1:12" s="69" customFormat="1">
      <c r="A68" s="344" t="s">
        <v>535</v>
      </c>
      <c r="B68" s="121"/>
      <c r="C68" s="121"/>
      <c r="D68" s="122"/>
      <c r="E68" s="122"/>
      <c r="F68" s="122"/>
      <c r="G68" s="122"/>
    </row>
    <row r="69" spans="1:12" s="69" customFormat="1" ht="24">
      <c r="A69" s="345" t="s">
        <v>536</v>
      </c>
      <c r="B69" s="345" t="s">
        <v>412</v>
      </c>
      <c r="C69" s="345" t="s">
        <v>557</v>
      </c>
      <c r="D69" s="345" t="s">
        <v>559</v>
      </c>
      <c r="E69" s="345" t="s">
        <v>542</v>
      </c>
      <c r="F69" s="345" t="s">
        <v>557</v>
      </c>
      <c r="G69" s="345" t="s">
        <v>559</v>
      </c>
      <c r="H69" s="345" t="s">
        <v>543</v>
      </c>
      <c r="I69" s="345" t="s">
        <v>538</v>
      </c>
      <c r="J69" s="345" t="s">
        <v>540</v>
      </c>
      <c r="K69" s="345" t="s">
        <v>525</v>
      </c>
      <c r="L69" s="12"/>
    </row>
    <row r="70" spans="1:12" s="69" customFormat="1">
      <c r="A70" s="346"/>
      <c r="B70" s="346"/>
      <c r="C70" s="346"/>
      <c r="D70" s="346"/>
      <c r="E70" s="346"/>
      <c r="F70" s="346"/>
      <c r="G70" s="346"/>
      <c r="H70" s="346"/>
      <c r="I70" s="347"/>
      <c r="J70" s="347"/>
      <c r="K70" s="347"/>
      <c r="L70" s="122"/>
    </row>
    <row r="71" spans="1:12" s="69" customFormat="1">
      <c r="A71" s="348"/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12"/>
    </row>
    <row r="72" spans="1:12" s="69" customFormat="1">
      <c r="A72" s="346"/>
      <c r="B72" s="346"/>
      <c r="C72" s="346"/>
      <c r="D72" s="346"/>
      <c r="E72" s="346"/>
      <c r="F72" s="346"/>
      <c r="G72" s="346"/>
      <c r="H72" s="346"/>
      <c r="I72" s="347"/>
      <c r="J72" s="347"/>
      <c r="K72" s="347"/>
      <c r="L72" s="122"/>
    </row>
    <row r="73" spans="1:12" s="69" customFormat="1">
      <c r="A73" s="348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12"/>
    </row>
    <row r="74" spans="1:12" s="69" customFormat="1">
      <c r="A74" s="346"/>
      <c r="B74" s="346"/>
      <c r="C74" s="346"/>
      <c r="D74" s="346"/>
      <c r="E74" s="346"/>
      <c r="F74" s="346"/>
      <c r="G74" s="346"/>
      <c r="H74" s="346"/>
      <c r="I74" s="347"/>
      <c r="J74" s="347"/>
      <c r="K74" s="347"/>
      <c r="L74" s="122"/>
    </row>
    <row r="75" spans="1:12" s="69" customFormat="1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12"/>
    </row>
    <row r="76" spans="1:12" s="69" customFormat="1">
      <c r="A76" s="346"/>
      <c r="B76" s="346"/>
      <c r="C76" s="346"/>
      <c r="D76" s="346"/>
      <c r="E76" s="346"/>
      <c r="F76" s="346"/>
      <c r="G76" s="346"/>
      <c r="H76" s="346"/>
      <c r="I76" s="347"/>
      <c r="J76" s="347"/>
      <c r="K76" s="347"/>
      <c r="L76" s="122"/>
    </row>
    <row r="77" spans="1:12" s="69" customFormat="1">
      <c r="A77" s="348"/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12"/>
    </row>
    <row r="78" spans="1:12" s="69" customFormat="1">
      <c r="A78" s="346"/>
      <c r="B78" s="346"/>
      <c r="C78" s="346"/>
      <c r="D78" s="346"/>
      <c r="E78" s="346"/>
      <c r="F78" s="346"/>
      <c r="G78" s="346"/>
      <c r="H78" s="346"/>
      <c r="I78" s="347"/>
      <c r="J78" s="347"/>
      <c r="K78" s="347"/>
      <c r="L78" s="122"/>
    </row>
    <row r="79" spans="1:12" s="69" customFormat="1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12"/>
    </row>
    <row r="80" spans="1:12" s="69" customFormat="1">
      <c r="A80" s="346"/>
      <c r="B80" s="346"/>
      <c r="C80" s="346"/>
      <c r="D80" s="346"/>
      <c r="E80" s="346"/>
      <c r="F80" s="346"/>
      <c r="G80" s="346"/>
      <c r="H80" s="346"/>
      <c r="I80" s="347"/>
      <c r="J80" s="347"/>
      <c r="K80" s="347"/>
      <c r="L80" s="122"/>
    </row>
    <row r="81" spans="1:11" ht="14.25" thickBot="1"/>
    <row r="82" spans="1:11" ht="39.75" customHeight="1" thickBot="1">
      <c r="A82" s="498" t="s">
        <v>188</v>
      </c>
      <c r="B82" s="93" t="s">
        <v>189</v>
      </c>
      <c r="C82" s="114">
        <v>0</v>
      </c>
      <c r="D82" s="109">
        <v>0</v>
      </c>
      <c r="E82" s="109">
        <v>0.5</v>
      </c>
      <c r="F82" s="109">
        <v>1</v>
      </c>
      <c r="G82" s="109">
        <v>3</v>
      </c>
      <c r="H82" s="109">
        <v>5</v>
      </c>
      <c r="I82" s="109">
        <v>8</v>
      </c>
    </row>
    <row r="83" spans="1:11" ht="19.5" thickBot="1">
      <c r="A83" s="499"/>
      <c r="B83" s="96" t="s">
        <v>190</v>
      </c>
      <c r="C83" s="115">
        <v>0</v>
      </c>
      <c r="D83" s="110">
        <v>0</v>
      </c>
      <c r="E83" s="110">
        <v>5</v>
      </c>
      <c r="F83" s="110">
        <v>10</v>
      </c>
      <c r="G83" s="110">
        <v>30</v>
      </c>
      <c r="H83" s="110">
        <v>50</v>
      </c>
      <c r="I83" s="110">
        <v>80</v>
      </c>
    </row>
    <row r="84" spans="1:11" ht="14.25" thickBot="1">
      <c r="A84" s="499"/>
      <c r="B84" s="96" t="s">
        <v>191</v>
      </c>
      <c r="C84" s="98"/>
      <c r="D84" s="98"/>
      <c r="E84" s="98"/>
      <c r="F84" s="98"/>
      <c r="G84" s="98"/>
      <c r="H84" s="98"/>
      <c r="I84" s="100"/>
    </row>
    <row r="85" spans="1:11" ht="14.25" thickBot="1">
      <c r="A85" s="499"/>
      <c r="B85" s="96" t="s">
        <v>192</v>
      </c>
      <c r="C85" s="98"/>
      <c r="D85" s="98"/>
      <c r="E85" s="98"/>
      <c r="F85" s="98"/>
      <c r="G85" s="98"/>
      <c r="H85" s="98"/>
      <c r="I85" s="100"/>
    </row>
    <row r="86" spans="1:11" ht="14.25" thickBot="1">
      <c r="A86" s="499"/>
      <c r="B86" s="96" t="s">
        <v>193</v>
      </c>
      <c r="C86" s="98">
        <f>C84-C85</f>
        <v>0</v>
      </c>
      <c r="D86" s="98">
        <f t="shared" ref="D86:H86" si="2">D84-D85</f>
        <v>0</v>
      </c>
      <c r="E86" s="98">
        <f t="shared" si="2"/>
        <v>0</v>
      </c>
      <c r="F86" s="98">
        <f t="shared" si="2"/>
        <v>0</v>
      </c>
      <c r="G86" s="98">
        <f t="shared" si="2"/>
        <v>0</v>
      </c>
      <c r="H86" s="98">
        <f t="shared" si="2"/>
        <v>0</v>
      </c>
      <c r="I86" s="100">
        <f>I84-I85</f>
        <v>0</v>
      </c>
    </row>
    <row r="87" spans="1:11" ht="14.25" thickBot="1">
      <c r="A87" s="500"/>
      <c r="B87" s="96" t="s">
        <v>194</v>
      </c>
      <c r="C87" s="98" t="s">
        <v>195</v>
      </c>
      <c r="D87" s="101">
        <f>INTERCEPT($C$86:$I$86,$C$83:$I$83)</f>
        <v>0</v>
      </c>
      <c r="E87" s="98" t="s">
        <v>196</v>
      </c>
      <c r="F87" s="101">
        <f>SLOPE($C$86:$I$86,$C$83:$I$83)</f>
        <v>0</v>
      </c>
      <c r="G87" s="98" t="s">
        <v>197</v>
      </c>
      <c r="H87" s="101" t="e">
        <f>CORREL($C$83:$I$83,$C$86:$I$86)</f>
        <v>#DIV/0!</v>
      </c>
    </row>
    <row r="88" spans="1:11" ht="14.25" thickBot="1">
      <c r="A88" s="70" t="s">
        <v>20</v>
      </c>
      <c r="B88" s="96" t="s">
        <v>134</v>
      </c>
      <c r="C88" s="547"/>
      <c r="D88" s="548"/>
      <c r="E88" s="547"/>
      <c r="F88" s="548"/>
      <c r="G88" s="547"/>
      <c r="H88" s="548"/>
      <c r="I88" s="547"/>
      <c r="J88" s="555"/>
      <c r="K88" s="548"/>
    </row>
    <row r="89" spans="1:11" ht="14.25" thickBot="1">
      <c r="A89" s="70" t="s">
        <v>135</v>
      </c>
      <c r="B89" s="96" t="s">
        <v>25</v>
      </c>
      <c r="C89" s="98"/>
      <c r="D89" s="98"/>
      <c r="E89" s="98"/>
      <c r="F89" s="98"/>
      <c r="G89" s="98"/>
      <c r="H89" s="98"/>
      <c r="I89" s="547"/>
      <c r="J89" s="548"/>
      <c r="K89" s="98"/>
    </row>
    <row r="90" spans="1:11" ht="14.25" thickBot="1">
      <c r="A90" s="70" t="s">
        <v>136</v>
      </c>
      <c r="B90" s="96" t="s">
        <v>137</v>
      </c>
      <c r="C90" s="547"/>
      <c r="D90" s="548"/>
      <c r="E90" s="547"/>
      <c r="F90" s="548"/>
      <c r="G90" s="547"/>
      <c r="H90" s="548"/>
      <c r="I90" s="547"/>
      <c r="J90" s="548"/>
      <c r="K90" s="98"/>
    </row>
    <row r="91" spans="1:11" ht="14.25" thickBot="1">
      <c r="A91" s="71"/>
      <c r="B91" s="96" t="s">
        <v>27</v>
      </c>
      <c r="C91" s="547"/>
      <c r="D91" s="548"/>
      <c r="E91" s="547"/>
      <c r="F91" s="548"/>
      <c r="G91" s="547"/>
      <c r="H91" s="548"/>
      <c r="I91" s="547"/>
      <c r="J91" s="548"/>
      <c r="K91" s="98"/>
    </row>
    <row r="92" spans="1:11" ht="14.25" thickBot="1">
      <c r="A92" s="72"/>
      <c r="B92" s="96" t="s">
        <v>28</v>
      </c>
      <c r="C92" s="547"/>
      <c r="D92" s="548"/>
      <c r="E92" s="547"/>
      <c r="F92" s="548"/>
      <c r="G92" s="547"/>
      <c r="H92" s="548"/>
      <c r="I92" s="547"/>
      <c r="J92" s="548"/>
      <c r="K92" s="98"/>
    </row>
    <row r="93" spans="1:11" ht="14.25" thickBot="1">
      <c r="A93" s="498" t="s">
        <v>198</v>
      </c>
      <c r="B93" s="96" t="s">
        <v>178</v>
      </c>
      <c r="C93" s="547"/>
      <c r="D93" s="548"/>
      <c r="E93" s="547"/>
      <c r="F93" s="548"/>
      <c r="G93" s="424" t="s">
        <v>199</v>
      </c>
      <c r="H93" s="473"/>
      <c r="I93" s="473"/>
      <c r="J93" s="473"/>
      <c r="K93" s="425"/>
    </row>
    <row r="94" spans="1:11" ht="14.25" thickBot="1">
      <c r="A94" s="499"/>
      <c r="B94" s="96" t="s">
        <v>200</v>
      </c>
      <c r="C94" s="547"/>
      <c r="D94" s="548"/>
      <c r="E94" s="547"/>
      <c r="F94" s="548"/>
      <c r="G94" s="549" t="s">
        <v>201</v>
      </c>
      <c r="H94" s="550"/>
      <c r="I94" s="551"/>
      <c r="J94" s="547"/>
      <c r="K94" s="548"/>
    </row>
    <row r="95" spans="1:11" ht="14.25" thickBot="1">
      <c r="A95" s="499"/>
      <c r="B95" s="96" t="s">
        <v>202</v>
      </c>
      <c r="C95" s="547"/>
      <c r="D95" s="548"/>
      <c r="E95" s="547"/>
      <c r="F95" s="548"/>
      <c r="G95" s="549" t="s">
        <v>203</v>
      </c>
      <c r="H95" s="550"/>
      <c r="I95" s="551"/>
      <c r="J95" s="98"/>
      <c r="K95" s="98"/>
    </row>
    <row r="96" spans="1:11" ht="14.25" thickBot="1">
      <c r="A96" s="499"/>
      <c r="B96" s="96" t="s">
        <v>204</v>
      </c>
      <c r="C96" s="547"/>
      <c r="D96" s="548"/>
      <c r="E96" s="547"/>
      <c r="F96" s="548"/>
      <c r="G96" s="424" t="s">
        <v>204</v>
      </c>
      <c r="H96" s="473"/>
      <c r="I96" s="425"/>
      <c r="J96" s="98"/>
      <c r="K96" s="98"/>
    </row>
    <row r="97" spans="1:11" ht="15.75" thickBot="1">
      <c r="A97" s="499"/>
      <c r="B97" s="95" t="s">
        <v>205</v>
      </c>
      <c r="C97" s="547"/>
      <c r="D97" s="548"/>
      <c r="E97" s="547"/>
      <c r="F97" s="548"/>
      <c r="G97" s="552" t="s">
        <v>205</v>
      </c>
      <c r="H97" s="553"/>
      <c r="I97" s="554"/>
      <c r="J97" s="98"/>
      <c r="K97" s="98"/>
    </row>
    <row r="98" spans="1:11" ht="15.75" thickBot="1">
      <c r="A98" s="499"/>
      <c r="B98" s="96" t="s">
        <v>206</v>
      </c>
      <c r="C98" s="547"/>
      <c r="D98" s="548"/>
      <c r="E98" s="547"/>
      <c r="F98" s="548"/>
      <c r="G98" s="549" t="s">
        <v>207</v>
      </c>
      <c r="H98" s="550"/>
      <c r="I98" s="551"/>
      <c r="J98" s="102"/>
      <c r="K98" s="98"/>
    </row>
    <row r="99" spans="1:11" ht="14.25" thickBot="1">
      <c r="A99" s="499"/>
      <c r="B99" s="96" t="s">
        <v>208</v>
      </c>
      <c r="C99" s="547"/>
      <c r="D99" s="548"/>
      <c r="E99" s="547"/>
      <c r="F99" s="548"/>
      <c r="G99" s="549" t="s">
        <v>209</v>
      </c>
      <c r="H99" s="550"/>
      <c r="I99" s="551"/>
      <c r="J99" s="98"/>
      <c r="K99" s="98"/>
    </row>
    <row r="100" spans="1:11" ht="14.25" thickBot="1">
      <c r="A100" s="499"/>
      <c r="B100" s="96" t="s">
        <v>210</v>
      </c>
      <c r="C100" s="547"/>
      <c r="D100" s="548"/>
      <c r="E100" s="547"/>
      <c r="F100" s="548"/>
      <c r="G100" s="549" t="s">
        <v>157</v>
      </c>
      <c r="H100" s="550"/>
      <c r="I100" s="551"/>
      <c r="J100" s="98"/>
      <c r="K100" s="98"/>
    </row>
    <row r="101" spans="1:11" ht="14.25" thickBot="1">
      <c r="A101" s="500"/>
      <c r="B101" s="96" t="s">
        <v>28</v>
      </c>
      <c r="C101" s="547"/>
      <c r="D101" s="548"/>
      <c r="E101" s="547"/>
      <c r="F101" s="548"/>
      <c r="G101" s="549" t="s">
        <v>28</v>
      </c>
      <c r="H101" s="550"/>
      <c r="I101" s="551"/>
      <c r="J101" s="98"/>
      <c r="K101" s="98"/>
    </row>
    <row r="102" spans="1:11" ht="19.5">
      <c r="A102" s="545" t="s">
        <v>160</v>
      </c>
      <c r="B102" s="545"/>
      <c r="C102" s="545"/>
      <c r="D102" s="545"/>
      <c r="E102" s="545"/>
      <c r="F102" s="545"/>
      <c r="G102" s="545"/>
      <c r="H102" s="545"/>
      <c r="I102" s="545"/>
      <c r="J102" s="545"/>
      <c r="K102" s="545"/>
    </row>
    <row r="103" spans="1:11" ht="18.75">
      <c r="A103" s="76"/>
    </row>
    <row r="104" spans="1:11" ht="18.75">
      <c r="A104" s="76"/>
    </row>
    <row r="105" spans="1:11" ht="18.75">
      <c r="A105" s="76"/>
    </row>
    <row r="106" spans="1:11" ht="18.75">
      <c r="A106" s="76"/>
    </row>
    <row r="107" spans="1:11" ht="18.75">
      <c r="A107" s="77"/>
    </row>
    <row r="108" spans="1:11" ht="18.75">
      <c r="A108" s="77"/>
    </row>
    <row r="109" spans="1:11" ht="18.75">
      <c r="A109" s="77"/>
    </row>
    <row r="110" spans="1:11" ht="18.75">
      <c r="A110" s="77"/>
    </row>
    <row r="111" spans="1:11" ht="18.75">
      <c r="A111" s="77"/>
    </row>
    <row r="112" spans="1:11" ht="18.75">
      <c r="A112" s="77"/>
    </row>
    <row r="113" spans="1:1" ht="18.75">
      <c r="A113" s="77"/>
    </row>
    <row r="114" spans="1:1">
      <c r="A114" s="103"/>
    </row>
    <row r="115" spans="1:1" ht="14.25">
      <c r="A115" s="78" t="s">
        <v>211</v>
      </c>
    </row>
  </sheetData>
  <mergeCells count="54">
    <mergeCell ref="A102:K102"/>
    <mergeCell ref="C100:D100"/>
    <mergeCell ref="E100:F100"/>
    <mergeCell ref="G100:I100"/>
    <mergeCell ref="C101:D101"/>
    <mergeCell ref="E101:F101"/>
    <mergeCell ref="G101:I101"/>
    <mergeCell ref="A93:A101"/>
    <mergeCell ref="C93:D93"/>
    <mergeCell ref="E93:F93"/>
    <mergeCell ref="G93:K93"/>
    <mergeCell ref="C94:D94"/>
    <mergeCell ref="E94:F94"/>
    <mergeCell ref="G94:I94"/>
    <mergeCell ref="J94:K94"/>
    <mergeCell ref="C98:D98"/>
    <mergeCell ref="E98:F98"/>
    <mergeCell ref="G98:I98"/>
    <mergeCell ref="C99:D99"/>
    <mergeCell ref="E99:F99"/>
    <mergeCell ref="G99:I99"/>
    <mergeCell ref="G95:I95"/>
    <mergeCell ref="C96:D96"/>
    <mergeCell ref="E96:F96"/>
    <mergeCell ref="G96:I96"/>
    <mergeCell ref="C97:D97"/>
    <mergeCell ref="E97:F97"/>
    <mergeCell ref="G97:I97"/>
    <mergeCell ref="C95:D95"/>
    <mergeCell ref="E95:F95"/>
    <mergeCell ref="C91:D91"/>
    <mergeCell ref="E91:F91"/>
    <mergeCell ref="G91:H91"/>
    <mergeCell ref="I91:J91"/>
    <mergeCell ref="C92:D92"/>
    <mergeCell ref="E92:F92"/>
    <mergeCell ref="G92:H92"/>
    <mergeCell ref="I92:J92"/>
    <mergeCell ref="I88:K88"/>
    <mergeCell ref="I89:J89"/>
    <mergeCell ref="C90:D90"/>
    <mergeCell ref="E90:F90"/>
    <mergeCell ref="G90:H90"/>
    <mergeCell ref="I90:J90"/>
    <mergeCell ref="C88:D88"/>
    <mergeCell ref="E88:F88"/>
    <mergeCell ref="G88:H88"/>
    <mergeCell ref="A1:G1"/>
    <mergeCell ref="A2:G2"/>
    <mergeCell ref="A3:G3"/>
    <mergeCell ref="B9:D9"/>
    <mergeCell ref="A82:A87"/>
    <mergeCell ref="A50:B50"/>
    <mergeCell ref="A59:C5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opLeftCell="A7" workbookViewId="0">
      <selection activeCell="D60" sqref="D6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9" t="s">
        <v>0</v>
      </c>
      <c r="B1" s="379"/>
      <c r="C1" s="379"/>
      <c r="D1" s="379"/>
      <c r="E1" s="379"/>
      <c r="F1" s="379"/>
      <c r="G1" s="379"/>
    </row>
    <row r="2" spans="1:9" ht="20.25">
      <c r="A2" s="380" t="s">
        <v>1</v>
      </c>
      <c r="B2" s="380"/>
      <c r="C2" s="380"/>
      <c r="D2" s="380"/>
      <c r="E2" s="380"/>
      <c r="F2" s="380"/>
      <c r="G2" s="380"/>
    </row>
    <row r="3" spans="1:9">
      <c r="A3" s="381" t="s">
        <v>245</v>
      </c>
      <c r="B3" s="381"/>
      <c r="C3" s="381"/>
      <c r="D3" s="381"/>
      <c r="E3" s="381"/>
      <c r="F3" s="381"/>
      <c r="G3" s="381"/>
    </row>
    <row r="4" spans="1:9">
      <c r="A4" s="1" t="s">
        <v>166</v>
      </c>
      <c r="B4" s="20"/>
      <c r="C4" t="s">
        <v>50</v>
      </c>
      <c r="D4" s="20"/>
      <c r="F4" t="s">
        <v>48</v>
      </c>
      <c r="G4" s="20"/>
    </row>
    <row r="5" spans="1:9">
      <c r="A5" s="1" t="s">
        <v>167</v>
      </c>
      <c r="B5" s="20"/>
      <c r="C5" t="s">
        <v>51</v>
      </c>
      <c r="D5" s="20"/>
      <c r="F5" t="s">
        <v>168</v>
      </c>
      <c r="G5" s="20"/>
    </row>
    <row r="6" spans="1:9">
      <c r="A6" s="105" t="s">
        <v>169</v>
      </c>
      <c r="B6" s="20" t="s">
        <v>231</v>
      </c>
      <c r="C6" s="105"/>
      <c r="D6" s="105"/>
      <c r="E6" s="105"/>
      <c r="F6" s="105"/>
      <c r="G6" s="105"/>
    </row>
    <row r="7" spans="1:9">
      <c r="A7" s="1" t="s">
        <v>170</v>
      </c>
      <c r="B7" s="20"/>
      <c r="C7" t="s">
        <v>212</v>
      </c>
      <c r="D7" s="24">
        <v>652</v>
      </c>
      <c r="F7" t="s">
        <v>171</v>
      </c>
      <c r="G7" s="24">
        <v>1</v>
      </c>
    </row>
    <row r="8" spans="1:9">
      <c r="A8" s="1" t="s">
        <v>172</v>
      </c>
      <c r="B8" s="24"/>
      <c r="C8" t="s">
        <v>173</v>
      </c>
      <c r="D8" s="24"/>
      <c r="F8" t="s">
        <v>174</v>
      </c>
      <c r="G8" s="24" t="s">
        <v>232</v>
      </c>
      <c r="H8" t="s">
        <v>175</v>
      </c>
      <c r="I8" s="24" t="s">
        <v>232</v>
      </c>
    </row>
    <row r="9" spans="1:9" ht="14.25" thickBot="1">
      <c r="A9" s="106" t="s">
        <v>176</v>
      </c>
      <c r="B9" s="556" t="s">
        <v>233</v>
      </c>
      <c r="C9" s="556"/>
      <c r="D9" s="556"/>
      <c r="F9" t="s">
        <v>177</v>
      </c>
      <c r="G9" s="24" t="s">
        <v>234</v>
      </c>
    </row>
    <row r="10" spans="1:9" ht="13.5" customHeight="1" thickBot="1">
      <c r="A10" s="107" t="s">
        <v>178</v>
      </c>
      <c r="B10" s="108" t="s">
        <v>80</v>
      </c>
      <c r="C10" s="108" t="s">
        <v>179</v>
      </c>
      <c r="D10" s="108" t="s">
        <v>180</v>
      </c>
      <c r="E10" s="108" t="s">
        <v>181</v>
      </c>
      <c r="F10" s="56" t="s">
        <v>218</v>
      </c>
      <c r="G10" s="56" t="s">
        <v>219</v>
      </c>
      <c r="H10" s="108" t="s">
        <v>76</v>
      </c>
    </row>
    <row r="11" spans="1:9" ht="14.25" thickBot="1">
      <c r="A11" s="83"/>
      <c r="B11" s="84"/>
      <c r="C11" s="84"/>
      <c r="D11" s="84"/>
      <c r="E11" s="84"/>
      <c r="F11" s="113">
        <f>D11-E11</f>
        <v>0</v>
      </c>
      <c r="G11" s="113" t="str">
        <f t="shared" ref="G11:G24" si="0">IFERROR("",(F11-$D$87)/($F$87*C11))</f>
        <v/>
      </c>
      <c r="H11" s="84"/>
    </row>
    <row r="12" spans="1:9" ht="14.25" thickBot="1">
      <c r="A12" s="83"/>
      <c r="B12" s="84"/>
      <c r="C12" s="84"/>
      <c r="D12" s="84"/>
      <c r="E12" s="84"/>
      <c r="F12" s="67">
        <f t="shared" ref="F12:F24" si="1">D12-E12</f>
        <v>0</v>
      </c>
      <c r="G12" s="67" t="str">
        <f t="shared" si="0"/>
        <v/>
      </c>
      <c r="H12" s="84"/>
    </row>
    <row r="13" spans="1:9" ht="14.25" thickBot="1">
      <c r="A13" s="83"/>
      <c r="B13" s="84"/>
      <c r="C13" s="84"/>
      <c r="D13" s="84"/>
      <c r="E13" s="84"/>
      <c r="F13" s="67">
        <f t="shared" si="1"/>
        <v>0</v>
      </c>
      <c r="G13" s="67" t="str">
        <f t="shared" si="0"/>
        <v/>
      </c>
      <c r="H13" s="84"/>
    </row>
    <row r="14" spans="1:9" ht="14.25" thickBot="1">
      <c r="A14" s="83"/>
      <c r="B14" s="84"/>
      <c r="C14" s="84"/>
      <c r="D14" s="84"/>
      <c r="E14" s="84"/>
      <c r="F14" s="67">
        <f t="shared" si="1"/>
        <v>0</v>
      </c>
      <c r="G14" s="67" t="str">
        <f t="shared" si="0"/>
        <v/>
      </c>
      <c r="H14" s="84"/>
    </row>
    <row r="15" spans="1:9" ht="14.25" thickBot="1">
      <c r="A15" s="83"/>
      <c r="B15" s="84"/>
      <c r="C15" s="84"/>
      <c r="D15" s="84"/>
      <c r="E15" s="84"/>
      <c r="F15" s="67">
        <f t="shared" si="1"/>
        <v>0</v>
      </c>
      <c r="G15" s="67" t="str">
        <f t="shared" si="0"/>
        <v/>
      </c>
      <c r="H15" s="84"/>
    </row>
    <row r="16" spans="1:9" ht="14.25" thickBot="1">
      <c r="A16" s="83"/>
      <c r="B16" s="84"/>
      <c r="C16" s="84"/>
      <c r="D16" s="84"/>
      <c r="E16" s="84"/>
      <c r="F16" s="67">
        <f t="shared" si="1"/>
        <v>0</v>
      </c>
      <c r="G16" s="67" t="str">
        <f t="shared" si="0"/>
        <v/>
      </c>
      <c r="H16" s="84"/>
    </row>
    <row r="17" spans="1:11" ht="14.25" thickBot="1">
      <c r="A17" s="83"/>
      <c r="B17" s="84"/>
      <c r="C17" s="84"/>
      <c r="D17" s="84"/>
      <c r="E17" s="84"/>
      <c r="F17" s="67">
        <f t="shared" si="1"/>
        <v>0</v>
      </c>
      <c r="G17" s="67" t="str">
        <f t="shared" si="0"/>
        <v/>
      </c>
      <c r="H17" s="84"/>
      <c r="J17" s="20"/>
      <c r="K17" t="s">
        <v>88</v>
      </c>
    </row>
    <row r="18" spans="1:11" ht="14.25" thickBot="1">
      <c r="A18" s="83"/>
      <c r="B18" s="84"/>
      <c r="C18" s="84"/>
      <c r="D18" s="84"/>
      <c r="E18" s="84"/>
      <c r="F18" s="67">
        <f t="shared" si="1"/>
        <v>0</v>
      </c>
      <c r="G18" s="67" t="str">
        <f t="shared" si="0"/>
        <v/>
      </c>
      <c r="H18" s="84"/>
      <c r="J18" s="24"/>
      <c r="K18" t="s">
        <v>73</v>
      </c>
    </row>
    <row r="19" spans="1:11" ht="14.25" thickBot="1">
      <c r="A19" s="83"/>
      <c r="B19" s="84"/>
      <c r="C19" s="84"/>
      <c r="D19" s="84"/>
      <c r="E19" s="84"/>
      <c r="F19" s="67">
        <f t="shared" si="1"/>
        <v>0</v>
      </c>
      <c r="G19" s="67" t="str">
        <f t="shared" si="0"/>
        <v/>
      </c>
      <c r="H19" s="84"/>
      <c r="J19" s="28"/>
      <c r="K19" t="s">
        <v>74</v>
      </c>
    </row>
    <row r="20" spans="1:11" ht="14.25" thickBot="1">
      <c r="A20" s="83"/>
      <c r="B20" s="84"/>
      <c r="C20" s="84"/>
      <c r="D20" s="84"/>
      <c r="E20" s="84"/>
      <c r="F20" s="67">
        <f t="shared" si="1"/>
        <v>0</v>
      </c>
      <c r="G20" s="67" t="str">
        <f t="shared" si="0"/>
        <v/>
      </c>
      <c r="H20" s="84"/>
    </row>
    <row r="21" spans="1:11" ht="14.25" thickBot="1">
      <c r="A21" s="83"/>
      <c r="B21" s="84"/>
      <c r="C21" s="84"/>
      <c r="D21" s="84"/>
      <c r="E21" s="84"/>
      <c r="F21" s="67">
        <f t="shared" si="1"/>
        <v>0</v>
      </c>
      <c r="G21" s="67" t="str">
        <f t="shared" si="0"/>
        <v/>
      </c>
      <c r="H21" s="84"/>
    </row>
    <row r="22" spans="1:11" ht="14.25" thickBot="1">
      <c r="A22" s="83"/>
      <c r="B22" s="84"/>
      <c r="C22" s="84"/>
      <c r="D22" s="84"/>
      <c r="E22" s="84"/>
      <c r="F22" s="67">
        <f t="shared" si="1"/>
        <v>0</v>
      </c>
      <c r="G22" s="67" t="str">
        <f t="shared" si="0"/>
        <v/>
      </c>
      <c r="H22" s="84"/>
    </row>
    <row r="23" spans="1:11" ht="14.25" thickBot="1">
      <c r="A23" s="83"/>
      <c r="B23" s="84"/>
      <c r="C23" s="84"/>
      <c r="D23" s="84"/>
      <c r="E23" s="84"/>
      <c r="F23" s="67">
        <f t="shared" si="1"/>
        <v>0</v>
      </c>
      <c r="G23" s="67" t="str">
        <f t="shared" si="0"/>
        <v/>
      </c>
      <c r="H23" s="84"/>
    </row>
    <row r="24" spans="1:11" ht="14.25" thickBot="1">
      <c r="A24" s="83"/>
      <c r="B24" s="84"/>
      <c r="C24" s="84"/>
      <c r="D24" s="84"/>
      <c r="E24" s="84"/>
      <c r="F24" s="67">
        <f t="shared" si="1"/>
        <v>0</v>
      </c>
      <c r="G24" s="67" t="str">
        <f t="shared" si="0"/>
        <v/>
      </c>
      <c r="H24" s="84"/>
    </row>
    <row r="26" spans="1:11">
      <c r="A26" s="1" t="s">
        <v>184</v>
      </c>
      <c r="B26" t="s">
        <v>185</v>
      </c>
      <c r="D26" t="s">
        <v>186</v>
      </c>
      <c r="F26" t="s">
        <v>187</v>
      </c>
    </row>
    <row r="27" spans="1:11" s="222" customFormat="1">
      <c r="A27" s="359" t="s">
        <v>545</v>
      </c>
    </row>
    <row r="28" spans="1:11" s="222" customFormat="1">
      <c r="A28" s="359"/>
      <c r="B28" s="222" t="s">
        <v>570</v>
      </c>
      <c r="D28" s="222" t="s">
        <v>554</v>
      </c>
      <c r="F28" s="222" t="s">
        <v>555</v>
      </c>
    </row>
    <row r="29" spans="1:11" s="222" customFormat="1">
      <c r="A29" s="360" t="s">
        <v>547</v>
      </c>
      <c r="B29" s="361" t="s">
        <v>549</v>
      </c>
      <c r="C29" s="361" t="s">
        <v>550</v>
      </c>
      <c r="D29" s="361" t="s">
        <v>551</v>
      </c>
      <c r="E29" s="361" t="s">
        <v>553</v>
      </c>
    </row>
    <row r="30" spans="1:11" s="222" customFormat="1">
      <c r="A30" s="360"/>
      <c r="B30" s="361"/>
      <c r="C30" s="361"/>
      <c r="D30" s="361"/>
      <c r="E30" s="361"/>
    </row>
    <row r="31" spans="1:11" s="222" customFormat="1">
      <c r="A31" s="360"/>
      <c r="B31" s="361"/>
      <c r="C31" s="361"/>
      <c r="D31" s="361"/>
      <c r="E31" s="361"/>
    </row>
    <row r="32" spans="1:11" s="222" customFormat="1">
      <c r="A32" s="360"/>
      <c r="B32" s="361"/>
      <c r="C32" s="361"/>
      <c r="D32" s="361"/>
      <c r="E32" s="361"/>
    </row>
    <row r="33" spans="1:5" s="222" customFormat="1">
      <c r="A33" s="360"/>
      <c r="B33" s="361"/>
      <c r="C33" s="361"/>
      <c r="D33" s="361"/>
      <c r="E33" s="361"/>
    </row>
    <row r="34" spans="1:5" s="222" customFormat="1">
      <c r="A34" s="360"/>
      <c r="B34" s="361"/>
      <c r="C34" s="361"/>
      <c r="D34" s="361"/>
      <c r="E34" s="361"/>
    </row>
    <row r="35" spans="1:5" s="222" customFormat="1">
      <c r="A35" s="361"/>
      <c r="B35" s="361"/>
      <c r="C35" s="361"/>
      <c r="D35" s="361"/>
      <c r="E35" s="361"/>
    </row>
    <row r="36" spans="1:5" s="222" customFormat="1">
      <c r="A36" s="360"/>
      <c r="B36" s="361"/>
      <c r="C36" s="361"/>
      <c r="D36" s="361"/>
      <c r="E36" s="361"/>
    </row>
    <row r="37" spans="1:5" s="222" customFormat="1">
      <c r="A37" s="360"/>
      <c r="B37" s="361"/>
      <c r="C37" s="361"/>
      <c r="D37" s="361"/>
      <c r="E37" s="361"/>
    </row>
    <row r="38" spans="1:5" s="222" customFormat="1">
      <c r="A38" s="360"/>
      <c r="B38" s="361"/>
      <c r="C38" s="361"/>
      <c r="D38" s="361"/>
      <c r="E38" s="361"/>
    </row>
    <row r="39" spans="1:5" s="222" customFormat="1">
      <c r="A39" s="360"/>
      <c r="B39" s="361"/>
      <c r="C39" s="361"/>
      <c r="D39" s="361"/>
      <c r="E39" s="361"/>
    </row>
    <row r="40" spans="1:5" s="222" customFormat="1">
      <c r="A40" s="360"/>
      <c r="B40" s="361"/>
      <c r="C40" s="361"/>
      <c r="D40" s="361"/>
      <c r="E40" s="361"/>
    </row>
    <row r="41" spans="1:5" s="222" customFormat="1">
      <c r="A41" s="360"/>
      <c r="B41" s="361"/>
      <c r="C41" s="361"/>
      <c r="D41" s="361"/>
      <c r="E41" s="361"/>
    </row>
    <row r="42" spans="1:5" s="222" customFormat="1">
      <c r="A42" s="360"/>
      <c r="B42" s="361"/>
      <c r="C42" s="361"/>
      <c r="D42" s="361"/>
      <c r="E42" s="361"/>
    </row>
    <row r="43" spans="1:5" s="222" customFormat="1">
      <c r="A43" s="360"/>
      <c r="B43" s="361"/>
      <c r="C43" s="361"/>
      <c r="D43" s="361"/>
      <c r="E43" s="361"/>
    </row>
    <row r="44" spans="1:5" s="222" customFormat="1">
      <c r="A44" s="360"/>
      <c r="B44" s="361"/>
      <c r="C44" s="361"/>
      <c r="D44" s="361"/>
      <c r="E44" s="361"/>
    </row>
    <row r="45" spans="1:5" s="222" customFormat="1">
      <c r="A45" s="361"/>
      <c r="B45" s="361"/>
      <c r="C45" s="361"/>
      <c r="D45" s="361"/>
      <c r="E45" s="361"/>
    </row>
    <row r="46" spans="1:5" s="222" customFormat="1">
      <c r="A46" s="360"/>
      <c r="B46" s="361"/>
      <c r="C46" s="361"/>
      <c r="D46" s="361"/>
      <c r="E46" s="361"/>
    </row>
    <row r="47" spans="1:5" s="222" customFormat="1">
      <c r="A47" s="360"/>
      <c r="B47" s="361"/>
      <c r="C47" s="361"/>
      <c r="D47" s="361"/>
      <c r="E47" s="361"/>
    </row>
    <row r="48" spans="1:5" s="222" customFormat="1">
      <c r="A48" s="360"/>
      <c r="B48" s="361"/>
      <c r="C48" s="361"/>
      <c r="D48" s="361"/>
      <c r="E48" s="361"/>
    </row>
    <row r="49" spans="1:10" s="222" customFormat="1">
      <c r="A49" s="1"/>
    </row>
    <row r="50" spans="1:10" s="69" customFormat="1" ht="14.25" thickBot="1">
      <c r="A50" s="497" t="s">
        <v>518</v>
      </c>
      <c r="B50" s="497"/>
    </row>
    <row r="51" spans="1:10" s="69" customFormat="1">
      <c r="A51" s="325" t="s">
        <v>516</v>
      </c>
      <c r="B51" s="334" t="s">
        <v>463</v>
      </c>
      <c r="C51" s="326" t="s">
        <v>519</v>
      </c>
      <c r="D51" s="326" t="s">
        <v>520</v>
      </c>
      <c r="E51" s="326" t="s">
        <v>522</v>
      </c>
      <c r="F51" s="326" t="s">
        <v>524</v>
      </c>
      <c r="G51" s="327" t="s">
        <v>525</v>
      </c>
    </row>
    <row r="52" spans="1:10" s="69" customFormat="1">
      <c r="A52" s="328"/>
      <c r="B52" s="335"/>
      <c r="C52" s="329"/>
      <c r="D52" s="329"/>
      <c r="E52" s="329"/>
      <c r="F52" s="329"/>
      <c r="G52" s="330"/>
    </row>
    <row r="53" spans="1:10" s="69" customFormat="1">
      <c r="A53" s="328"/>
      <c r="B53" s="335"/>
      <c r="C53" s="329"/>
      <c r="D53" s="329"/>
      <c r="E53" s="329"/>
      <c r="F53" s="329"/>
      <c r="G53" s="330"/>
    </row>
    <row r="54" spans="1:10" s="69" customFormat="1">
      <c r="A54" s="328"/>
      <c r="B54" s="335"/>
      <c r="C54" s="329"/>
      <c r="D54" s="329"/>
      <c r="E54" s="329"/>
      <c r="F54" s="329"/>
      <c r="G54" s="330"/>
    </row>
    <row r="55" spans="1:10" s="69" customFormat="1">
      <c r="A55" s="328"/>
      <c r="B55" s="335"/>
      <c r="C55" s="329"/>
      <c r="D55" s="329"/>
      <c r="E55" s="329"/>
      <c r="F55" s="329"/>
      <c r="G55" s="330"/>
    </row>
    <row r="56" spans="1:10" s="69" customFormat="1">
      <c r="A56" s="328"/>
      <c r="B56" s="335"/>
      <c r="C56" s="329"/>
      <c r="D56" s="329"/>
      <c r="E56" s="329"/>
      <c r="F56" s="329"/>
      <c r="G56" s="330"/>
    </row>
    <row r="57" spans="1:10" s="69" customFormat="1" ht="14.25" thickBot="1">
      <c r="A57" s="331"/>
      <c r="B57" s="336"/>
      <c r="C57" s="332"/>
      <c r="D57" s="332"/>
      <c r="E57" s="332"/>
      <c r="F57" s="332"/>
      <c r="G57" s="333"/>
    </row>
    <row r="58" spans="1:10" s="222" customFormat="1">
      <c r="A58" s="1"/>
    </row>
    <row r="59" spans="1:10" s="69" customFormat="1" ht="14.25" thickBot="1">
      <c r="A59" s="497" t="s">
        <v>526</v>
      </c>
      <c r="B59" s="497"/>
      <c r="C59" s="497"/>
      <c r="D59" s="323"/>
      <c r="E59" s="323"/>
      <c r="F59" s="323"/>
    </row>
    <row r="60" spans="1:10" s="69" customFormat="1">
      <c r="A60" s="325" t="s">
        <v>66</v>
      </c>
      <c r="B60" s="326" t="s">
        <v>412</v>
      </c>
      <c r="C60" s="326" t="s">
        <v>565</v>
      </c>
      <c r="D60" s="326" t="s">
        <v>567</v>
      </c>
      <c r="E60" s="326" t="s">
        <v>557</v>
      </c>
      <c r="F60" s="326" t="s">
        <v>559</v>
      </c>
      <c r="G60" s="326" t="s">
        <v>561</v>
      </c>
      <c r="H60" s="326" t="s">
        <v>563</v>
      </c>
      <c r="I60" s="327" t="s">
        <v>532</v>
      </c>
      <c r="J60" s="327" t="s">
        <v>525</v>
      </c>
    </row>
    <row r="61" spans="1:10" s="69" customFormat="1">
      <c r="A61" s="328"/>
      <c r="B61" s="329"/>
      <c r="C61" s="329"/>
      <c r="D61" s="329"/>
      <c r="E61" s="329"/>
      <c r="F61" s="329"/>
      <c r="G61" s="329"/>
      <c r="H61" s="329"/>
      <c r="I61" s="330"/>
      <c r="J61" s="330"/>
    </row>
    <row r="62" spans="1:10" s="69" customFormat="1">
      <c r="A62" s="328"/>
      <c r="B62" s="329"/>
      <c r="C62" s="329"/>
      <c r="D62" s="329"/>
      <c r="E62" s="329"/>
      <c r="F62" s="329"/>
      <c r="G62" s="329"/>
      <c r="H62" s="329"/>
      <c r="I62" s="330"/>
      <c r="J62" s="330"/>
    </row>
    <row r="63" spans="1:10" s="69" customFormat="1">
      <c r="A63" s="328"/>
      <c r="B63" s="329"/>
      <c r="C63" s="329"/>
      <c r="D63" s="329"/>
      <c r="E63" s="329"/>
      <c r="F63" s="329"/>
      <c r="G63" s="329"/>
      <c r="H63" s="329"/>
      <c r="I63" s="330"/>
      <c r="J63" s="330"/>
    </row>
    <row r="64" spans="1:10" s="69" customFormat="1">
      <c r="A64" s="328"/>
      <c r="B64" s="329"/>
      <c r="C64" s="329"/>
      <c r="D64" s="329"/>
      <c r="E64" s="329"/>
      <c r="F64" s="329"/>
      <c r="G64" s="329"/>
      <c r="H64" s="329"/>
      <c r="I64" s="330"/>
      <c r="J64" s="330"/>
    </row>
    <row r="65" spans="1:12" s="69" customFormat="1">
      <c r="A65" s="328"/>
      <c r="B65" s="329"/>
      <c r="C65" s="329"/>
      <c r="D65" s="329"/>
      <c r="E65" s="329"/>
      <c r="F65" s="329"/>
      <c r="G65" s="329"/>
      <c r="H65" s="329"/>
      <c r="I65" s="330"/>
      <c r="J65" s="330"/>
    </row>
    <row r="66" spans="1:12" s="69" customFormat="1" ht="14.25" thickBot="1">
      <c r="A66" s="331"/>
      <c r="B66" s="332"/>
      <c r="C66" s="332"/>
      <c r="D66" s="332"/>
      <c r="E66" s="332"/>
      <c r="F66" s="332"/>
      <c r="G66" s="332"/>
      <c r="H66" s="332"/>
      <c r="I66" s="333"/>
      <c r="J66" s="333"/>
    </row>
    <row r="67" spans="1:12" s="69" customFormat="1">
      <c r="A67" s="121"/>
      <c r="B67" s="121"/>
      <c r="C67" s="121"/>
      <c r="D67" s="122"/>
      <c r="E67" s="122"/>
      <c r="F67" s="122"/>
      <c r="G67" s="122"/>
    </row>
    <row r="68" spans="1:12" s="69" customFormat="1">
      <c r="A68" s="344" t="s">
        <v>535</v>
      </c>
      <c r="B68" s="121"/>
      <c r="C68" s="121"/>
      <c r="D68" s="122"/>
      <c r="E68" s="122"/>
      <c r="F68" s="122"/>
      <c r="G68" s="122"/>
    </row>
    <row r="69" spans="1:12" s="69" customFormat="1" ht="24">
      <c r="A69" s="345" t="s">
        <v>536</v>
      </c>
      <c r="B69" s="345" t="s">
        <v>463</v>
      </c>
      <c r="C69" s="345" t="s">
        <v>557</v>
      </c>
      <c r="D69" s="345" t="s">
        <v>559</v>
      </c>
      <c r="E69" s="345" t="s">
        <v>542</v>
      </c>
      <c r="F69" s="345" t="s">
        <v>557</v>
      </c>
      <c r="G69" s="345" t="s">
        <v>559</v>
      </c>
      <c r="H69" s="345" t="s">
        <v>543</v>
      </c>
      <c r="I69" s="345" t="s">
        <v>538</v>
      </c>
      <c r="J69" s="345" t="s">
        <v>540</v>
      </c>
      <c r="K69" s="345" t="s">
        <v>525</v>
      </c>
      <c r="L69" s="12"/>
    </row>
    <row r="70" spans="1:12" s="69" customFormat="1">
      <c r="A70" s="346"/>
      <c r="B70" s="346"/>
      <c r="C70" s="346"/>
      <c r="D70" s="346"/>
      <c r="E70" s="346"/>
      <c r="F70" s="346"/>
      <c r="G70" s="346"/>
      <c r="H70" s="346"/>
      <c r="I70" s="347"/>
      <c r="J70" s="347"/>
      <c r="K70" s="347"/>
      <c r="L70" s="122"/>
    </row>
    <row r="71" spans="1:12" s="69" customFormat="1">
      <c r="A71" s="348"/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12"/>
    </row>
    <row r="72" spans="1:12" s="69" customFormat="1">
      <c r="A72" s="346"/>
      <c r="B72" s="346"/>
      <c r="C72" s="346"/>
      <c r="D72" s="346"/>
      <c r="E72" s="346"/>
      <c r="F72" s="346"/>
      <c r="G72" s="346"/>
      <c r="H72" s="346"/>
      <c r="I72" s="347"/>
      <c r="J72" s="347"/>
      <c r="K72" s="347"/>
      <c r="L72" s="122"/>
    </row>
    <row r="73" spans="1:12" s="69" customFormat="1">
      <c r="A73" s="348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12"/>
    </row>
    <row r="74" spans="1:12" s="69" customFormat="1">
      <c r="A74" s="346"/>
      <c r="B74" s="346"/>
      <c r="C74" s="346"/>
      <c r="D74" s="346"/>
      <c r="E74" s="346"/>
      <c r="F74" s="346"/>
      <c r="G74" s="346"/>
      <c r="H74" s="346"/>
      <c r="I74" s="347"/>
      <c r="J74" s="347"/>
      <c r="K74" s="347"/>
      <c r="L74" s="122"/>
    </row>
    <row r="75" spans="1:12" s="69" customFormat="1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12"/>
    </row>
    <row r="76" spans="1:12" s="69" customFormat="1">
      <c r="A76" s="346"/>
      <c r="B76" s="346"/>
      <c r="C76" s="346"/>
      <c r="D76" s="346"/>
      <c r="E76" s="346"/>
      <c r="F76" s="346"/>
      <c r="G76" s="346"/>
      <c r="H76" s="346"/>
      <c r="I76" s="347"/>
      <c r="J76" s="347"/>
      <c r="K76" s="347"/>
      <c r="L76" s="122"/>
    </row>
    <row r="77" spans="1:12" s="69" customFormat="1">
      <c r="A77" s="348"/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12"/>
    </row>
    <row r="78" spans="1:12" s="69" customFormat="1">
      <c r="A78" s="346"/>
      <c r="B78" s="346"/>
      <c r="C78" s="346"/>
      <c r="D78" s="346"/>
      <c r="E78" s="346"/>
      <c r="F78" s="346"/>
      <c r="G78" s="346"/>
      <c r="H78" s="346"/>
      <c r="I78" s="347"/>
      <c r="J78" s="347"/>
      <c r="K78" s="347"/>
      <c r="L78" s="122"/>
    </row>
    <row r="79" spans="1:12" s="69" customFormat="1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12"/>
    </row>
    <row r="80" spans="1:12" s="69" customFormat="1">
      <c r="A80" s="346"/>
      <c r="B80" s="346"/>
      <c r="C80" s="346"/>
      <c r="D80" s="346"/>
      <c r="E80" s="346"/>
      <c r="F80" s="346"/>
      <c r="G80" s="346"/>
      <c r="H80" s="346"/>
      <c r="I80" s="347"/>
      <c r="J80" s="347"/>
      <c r="K80" s="347"/>
      <c r="L80" s="122"/>
    </row>
    <row r="81" spans="1:11" ht="14.25" thickBot="1"/>
    <row r="82" spans="1:11" ht="39.75" customHeight="1" thickBot="1">
      <c r="A82" s="498" t="s">
        <v>188</v>
      </c>
      <c r="B82" s="93" t="s">
        <v>189</v>
      </c>
      <c r="C82" s="114">
        <v>0</v>
      </c>
      <c r="D82" s="109">
        <v>0.5</v>
      </c>
      <c r="E82" s="109">
        <v>1</v>
      </c>
      <c r="F82" s="109">
        <v>2</v>
      </c>
      <c r="G82" s="109">
        <v>4</v>
      </c>
      <c r="H82" s="109">
        <v>6</v>
      </c>
      <c r="I82" s="109">
        <v>8</v>
      </c>
      <c r="J82" s="109">
        <v>10</v>
      </c>
    </row>
    <row r="83" spans="1:11" ht="19.5" thickBot="1">
      <c r="A83" s="499"/>
      <c r="B83" s="96" t="s">
        <v>190</v>
      </c>
      <c r="C83" s="115">
        <v>0</v>
      </c>
      <c r="D83" s="110">
        <v>0.5</v>
      </c>
      <c r="E83" s="110">
        <v>1</v>
      </c>
      <c r="F83" s="110">
        <v>2</v>
      </c>
      <c r="G83" s="110">
        <v>4</v>
      </c>
      <c r="H83" s="110">
        <v>6</v>
      </c>
      <c r="I83" s="110">
        <v>8</v>
      </c>
      <c r="J83" s="109">
        <v>10</v>
      </c>
    </row>
    <row r="84" spans="1:11" ht="14.25" thickBot="1">
      <c r="A84" s="499"/>
      <c r="B84" s="96" t="s">
        <v>191</v>
      </c>
      <c r="C84" s="98"/>
      <c r="D84" s="98"/>
      <c r="E84" s="98"/>
      <c r="F84" s="98"/>
      <c r="G84" s="98"/>
      <c r="H84" s="98"/>
      <c r="I84" s="100"/>
      <c r="J84" s="100"/>
    </row>
    <row r="85" spans="1:11" ht="14.25" thickBot="1">
      <c r="A85" s="499"/>
      <c r="B85" s="96" t="s">
        <v>192</v>
      </c>
      <c r="C85" s="98"/>
      <c r="D85" s="98"/>
      <c r="E85" s="98"/>
      <c r="F85" s="98"/>
      <c r="G85" s="98"/>
      <c r="H85" s="98"/>
      <c r="I85" s="100"/>
      <c r="J85" s="100"/>
    </row>
    <row r="86" spans="1:11" ht="14.25" thickBot="1">
      <c r="A86" s="499"/>
      <c r="B86" s="96" t="s">
        <v>193</v>
      </c>
      <c r="C86" s="98">
        <f>C84-C85</f>
        <v>0</v>
      </c>
      <c r="D86" s="98">
        <f t="shared" ref="D86:H86" si="2">D84-D85</f>
        <v>0</v>
      </c>
      <c r="E86" s="98">
        <f t="shared" si="2"/>
        <v>0</v>
      </c>
      <c r="F86" s="98">
        <f t="shared" si="2"/>
        <v>0</v>
      </c>
      <c r="G86" s="98">
        <f t="shared" si="2"/>
        <v>0</v>
      </c>
      <c r="H86" s="98">
        <f t="shared" si="2"/>
        <v>0</v>
      </c>
      <c r="I86" s="100">
        <f>I84-I85</f>
        <v>0</v>
      </c>
      <c r="J86" s="100">
        <f>J84-J85</f>
        <v>0</v>
      </c>
    </row>
    <row r="87" spans="1:11" ht="14.25" thickBot="1">
      <c r="A87" s="500"/>
      <c r="B87" s="96" t="s">
        <v>194</v>
      </c>
      <c r="C87" s="98" t="s">
        <v>195</v>
      </c>
      <c r="D87" s="101">
        <f>INTERCEPT($C$86:$J$86,$C$83:$J$83)</f>
        <v>0</v>
      </c>
      <c r="E87" s="98" t="s">
        <v>196</v>
      </c>
      <c r="F87" s="101">
        <f>SLOPE($C$86:$J$86,$C$83:$J$83)</f>
        <v>0</v>
      </c>
      <c r="G87" s="98" t="s">
        <v>197</v>
      </c>
      <c r="H87" s="101" t="e">
        <f>CORREL($C$83:$J$83,$C$86:$J$86)</f>
        <v>#DIV/0!</v>
      </c>
    </row>
    <row r="88" spans="1:11" ht="14.25" thickBot="1">
      <c r="A88" s="70" t="s">
        <v>20</v>
      </c>
      <c r="B88" s="96" t="s">
        <v>134</v>
      </c>
      <c r="C88" s="547"/>
      <c r="D88" s="548"/>
      <c r="E88" s="547"/>
      <c r="F88" s="548"/>
      <c r="G88" s="547"/>
      <c r="H88" s="548"/>
      <c r="I88" s="547"/>
      <c r="J88" s="555"/>
      <c r="K88" s="548"/>
    </row>
    <row r="89" spans="1:11" ht="14.25" thickBot="1">
      <c r="A89" s="70" t="s">
        <v>135</v>
      </c>
      <c r="B89" s="96" t="s">
        <v>25</v>
      </c>
      <c r="C89" s="98"/>
      <c r="D89" s="98"/>
      <c r="E89" s="98"/>
      <c r="F89" s="98"/>
      <c r="G89" s="98"/>
      <c r="H89" s="98"/>
      <c r="I89" s="547"/>
      <c r="J89" s="548"/>
      <c r="K89" s="98"/>
    </row>
    <row r="90" spans="1:11" ht="14.25" thickBot="1">
      <c r="A90" s="70" t="s">
        <v>136</v>
      </c>
      <c r="B90" s="96" t="s">
        <v>137</v>
      </c>
      <c r="C90" s="547"/>
      <c r="D90" s="548"/>
      <c r="E90" s="547"/>
      <c r="F90" s="548"/>
      <c r="G90" s="547"/>
      <c r="H90" s="548"/>
      <c r="I90" s="547"/>
      <c r="J90" s="548"/>
      <c r="K90" s="98"/>
    </row>
    <row r="91" spans="1:11" ht="14.25" thickBot="1">
      <c r="A91" s="71"/>
      <c r="B91" s="96" t="s">
        <v>27</v>
      </c>
      <c r="C91" s="547"/>
      <c r="D91" s="548"/>
      <c r="E91" s="547"/>
      <c r="F91" s="548"/>
      <c r="G91" s="547"/>
      <c r="H91" s="548"/>
      <c r="I91" s="547"/>
      <c r="J91" s="548"/>
      <c r="K91" s="98"/>
    </row>
    <row r="92" spans="1:11" ht="14.25" thickBot="1">
      <c r="A92" s="72"/>
      <c r="B92" s="96" t="s">
        <v>28</v>
      </c>
      <c r="C92" s="547"/>
      <c r="D92" s="548"/>
      <c r="E92" s="547"/>
      <c r="F92" s="548"/>
      <c r="G92" s="547"/>
      <c r="H92" s="548"/>
      <c r="I92" s="547"/>
      <c r="J92" s="548"/>
      <c r="K92" s="98"/>
    </row>
    <row r="93" spans="1:11" ht="14.25" thickBot="1">
      <c r="A93" s="498" t="s">
        <v>198</v>
      </c>
      <c r="B93" s="96" t="s">
        <v>178</v>
      </c>
      <c r="C93" s="547"/>
      <c r="D93" s="548"/>
      <c r="E93" s="547"/>
      <c r="F93" s="548"/>
      <c r="G93" s="424" t="s">
        <v>199</v>
      </c>
      <c r="H93" s="473"/>
      <c r="I93" s="473"/>
      <c r="J93" s="473"/>
      <c r="K93" s="425"/>
    </row>
    <row r="94" spans="1:11" ht="14.25" thickBot="1">
      <c r="A94" s="499"/>
      <c r="B94" s="96" t="s">
        <v>200</v>
      </c>
      <c r="C94" s="547"/>
      <c r="D94" s="548"/>
      <c r="E94" s="547"/>
      <c r="F94" s="548"/>
      <c r="G94" s="549" t="s">
        <v>201</v>
      </c>
      <c r="H94" s="550"/>
      <c r="I94" s="551"/>
      <c r="J94" s="547"/>
      <c r="K94" s="548"/>
    </row>
    <row r="95" spans="1:11" ht="14.25" thickBot="1">
      <c r="A95" s="499"/>
      <c r="B95" s="96" t="s">
        <v>202</v>
      </c>
      <c r="C95" s="547"/>
      <c r="D95" s="548"/>
      <c r="E95" s="547"/>
      <c r="F95" s="548"/>
      <c r="G95" s="549" t="s">
        <v>203</v>
      </c>
      <c r="H95" s="550"/>
      <c r="I95" s="551"/>
      <c r="J95" s="98"/>
      <c r="K95" s="98"/>
    </row>
    <row r="96" spans="1:11" ht="14.25" thickBot="1">
      <c r="A96" s="499"/>
      <c r="B96" s="96" t="s">
        <v>204</v>
      </c>
      <c r="C96" s="547"/>
      <c r="D96" s="548"/>
      <c r="E96" s="547"/>
      <c r="F96" s="548"/>
      <c r="G96" s="424" t="s">
        <v>204</v>
      </c>
      <c r="H96" s="473"/>
      <c r="I96" s="425"/>
      <c r="J96" s="98"/>
      <c r="K96" s="98"/>
    </row>
    <row r="97" spans="1:11" ht="15.75" thickBot="1">
      <c r="A97" s="499"/>
      <c r="B97" s="95" t="s">
        <v>205</v>
      </c>
      <c r="C97" s="547"/>
      <c r="D97" s="548"/>
      <c r="E97" s="547"/>
      <c r="F97" s="548"/>
      <c r="G97" s="552" t="s">
        <v>205</v>
      </c>
      <c r="H97" s="553"/>
      <c r="I97" s="554"/>
      <c r="J97" s="98"/>
      <c r="K97" s="98"/>
    </row>
    <row r="98" spans="1:11" ht="15.75" thickBot="1">
      <c r="A98" s="499"/>
      <c r="B98" s="96" t="s">
        <v>206</v>
      </c>
      <c r="C98" s="547"/>
      <c r="D98" s="548"/>
      <c r="E98" s="547"/>
      <c r="F98" s="548"/>
      <c r="G98" s="549" t="s">
        <v>207</v>
      </c>
      <c r="H98" s="550"/>
      <c r="I98" s="551"/>
      <c r="J98" s="102"/>
      <c r="K98" s="98"/>
    </row>
    <row r="99" spans="1:11" ht="14.25" thickBot="1">
      <c r="A99" s="499"/>
      <c r="B99" s="96" t="s">
        <v>208</v>
      </c>
      <c r="C99" s="547"/>
      <c r="D99" s="548"/>
      <c r="E99" s="547"/>
      <c r="F99" s="548"/>
      <c r="G99" s="549" t="s">
        <v>209</v>
      </c>
      <c r="H99" s="550"/>
      <c r="I99" s="551"/>
      <c r="J99" s="98"/>
      <c r="K99" s="98"/>
    </row>
    <row r="100" spans="1:11" ht="14.25" thickBot="1">
      <c r="A100" s="499"/>
      <c r="B100" s="96" t="s">
        <v>210</v>
      </c>
      <c r="C100" s="547"/>
      <c r="D100" s="548"/>
      <c r="E100" s="547"/>
      <c r="F100" s="548"/>
      <c r="G100" s="549" t="s">
        <v>157</v>
      </c>
      <c r="H100" s="550"/>
      <c r="I100" s="551"/>
      <c r="J100" s="98"/>
      <c r="K100" s="98"/>
    </row>
    <row r="101" spans="1:11" ht="14.25" thickBot="1">
      <c r="A101" s="500"/>
      <c r="B101" s="96" t="s">
        <v>28</v>
      </c>
      <c r="C101" s="547"/>
      <c r="D101" s="548"/>
      <c r="E101" s="547"/>
      <c r="F101" s="548"/>
      <c r="G101" s="549" t="s">
        <v>28</v>
      </c>
      <c r="H101" s="550"/>
      <c r="I101" s="551"/>
      <c r="J101" s="98"/>
      <c r="K101" s="98"/>
    </row>
    <row r="102" spans="1:11" ht="19.5">
      <c r="A102" s="545" t="s">
        <v>160</v>
      </c>
      <c r="B102" s="545"/>
      <c r="C102" s="545"/>
      <c r="D102" s="545"/>
      <c r="E102" s="545"/>
      <c r="F102" s="545"/>
      <c r="G102" s="545"/>
      <c r="H102" s="545"/>
      <c r="I102" s="545"/>
      <c r="J102" s="545"/>
      <c r="K102" s="545"/>
    </row>
    <row r="103" spans="1:11" ht="18.75">
      <c r="A103" s="76"/>
    </row>
    <row r="104" spans="1:11" ht="18.75">
      <c r="A104" s="76"/>
    </row>
    <row r="105" spans="1:11" ht="18.75">
      <c r="A105" s="76"/>
    </row>
    <row r="106" spans="1:11" ht="18.75">
      <c r="A106" s="76"/>
    </row>
    <row r="107" spans="1:11" ht="18.75">
      <c r="A107" s="77"/>
    </row>
    <row r="108" spans="1:11" ht="18.75">
      <c r="A108" s="77"/>
    </row>
    <row r="109" spans="1:11" ht="18.75">
      <c r="A109" s="77"/>
    </row>
    <row r="110" spans="1:11" ht="18.75">
      <c r="A110" s="77"/>
    </row>
    <row r="111" spans="1:11" ht="18.75">
      <c r="A111" s="77"/>
    </row>
    <row r="112" spans="1:11" ht="18.75">
      <c r="A112" s="77"/>
    </row>
    <row r="113" spans="1:1" ht="18.75">
      <c r="A113" s="77"/>
    </row>
    <row r="114" spans="1:1">
      <c r="A114" s="103"/>
    </row>
    <row r="115" spans="1:1" ht="14.25">
      <c r="A115" s="78" t="s">
        <v>211</v>
      </c>
    </row>
  </sheetData>
  <mergeCells count="54">
    <mergeCell ref="A102:K102"/>
    <mergeCell ref="C100:D100"/>
    <mergeCell ref="E100:F100"/>
    <mergeCell ref="G100:I100"/>
    <mergeCell ref="C101:D101"/>
    <mergeCell ref="E101:F101"/>
    <mergeCell ref="G101:I101"/>
    <mergeCell ref="A93:A101"/>
    <mergeCell ref="C93:D93"/>
    <mergeCell ref="E93:F93"/>
    <mergeCell ref="G93:K93"/>
    <mergeCell ref="C94:D94"/>
    <mergeCell ref="E94:F94"/>
    <mergeCell ref="G94:I94"/>
    <mergeCell ref="J94:K94"/>
    <mergeCell ref="C98:D98"/>
    <mergeCell ref="E98:F98"/>
    <mergeCell ref="G98:I98"/>
    <mergeCell ref="C99:D99"/>
    <mergeCell ref="E99:F99"/>
    <mergeCell ref="G99:I99"/>
    <mergeCell ref="G95:I95"/>
    <mergeCell ref="C96:D96"/>
    <mergeCell ref="E96:F96"/>
    <mergeCell ref="G96:I96"/>
    <mergeCell ref="C97:D97"/>
    <mergeCell ref="E97:F97"/>
    <mergeCell ref="G97:I97"/>
    <mergeCell ref="C95:D95"/>
    <mergeCell ref="E95:F95"/>
    <mergeCell ref="C91:D91"/>
    <mergeCell ref="E91:F91"/>
    <mergeCell ref="G91:H91"/>
    <mergeCell ref="I91:J91"/>
    <mergeCell ref="C92:D92"/>
    <mergeCell ref="E92:F92"/>
    <mergeCell ref="G92:H92"/>
    <mergeCell ref="I92:J92"/>
    <mergeCell ref="I88:K88"/>
    <mergeCell ref="I89:J89"/>
    <mergeCell ref="C90:D90"/>
    <mergeCell ref="E90:F90"/>
    <mergeCell ref="G90:H90"/>
    <mergeCell ref="I90:J90"/>
    <mergeCell ref="C88:D88"/>
    <mergeCell ref="E88:F88"/>
    <mergeCell ref="G88:H88"/>
    <mergeCell ref="A1:G1"/>
    <mergeCell ref="A2:G2"/>
    <mergeCell ref="A3:G3"/>
    <mergeCell ref="B9:D9"/>
    <mergeCell ref="A82:A87"/>
    <mergeCell ref="A50:B50"/>
    <mergeCell ref="A59:C5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908</vt:i4>
      </vt:variant>
    </vt:vector>
  </HeadingPairs>
  <TitlesOfParts>
    <vt:vector size="932" baseType="lpstr">
      <vt:lpstr>LIMIS_KMnO4_1</vt:lpstr>
      <vt:lpstr>LIMIS_COD_1</vt:lpstr>
      <vt:lpstr>LIMIS_BOD5_1</vt:lpstr>
      <vt:lpstr>LIMIS_CL2_1</vt:lpstr>
      <vt:lpstr>LIMIS_TP_1</vt:lpstr>
      <vt:lpstr>LIMIS_RCOOM_1</vt:lpstr>
      <vt:lpstr>LIMIS_S_1</vt:lpstr>
      <vt:lpstr>LIMIS_HCHO_1</vt:lpstr>
      <vt:lpstr>LIMIS_SHJ_1</vt:lpstr>
      <vt:lpstr>LIMIS_TN_1</vt:lpstr>
      <vt:lpstr>LIMIS_DHJYS_1</vt:lpstr>
      <vt:lpstr>LIMIS_V_P_1_hang</vt:lpstr>
      <vt:lpstr>LIMIS_NH3_N_1_hang</vt:lpstr>
      <vt:lpstr>NH3_NF2_1_del</vt:lpstr>
      <vt:lpstr>LIMIS_NO3_1</vt:lpstr>
      <vt:lpstr>LIMIS_OIL_1</vt:lpstr>
      <vt:lpstr>LIMIS_FDCJQ_1</vt:lpstr>
      <vt:lpstr>LIMIS_LZSP2_1</vt:lpstr>
      <vt:lpstr>LIMIS_LZZP_1</vt:lpstr>
      <vt:lpstr>LIMIS_YZYG_1</vt:lpstr>
      <vt:lpstr>LIMIS_YZXS_1</vt:lpstr>
      <vt:lpstr>LIMIS_YXSP_1</vt:lpstr>
      <vt:lpstr>LIMIS_QZLD_1</vt:lpstr>
      <vt:lpstr>LIMIS_QXSP_1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LIMIS_LZSP2_1!analysis_date</vt:lpstr>
      <vt:lpstr>LIMIS_LZZP_1!analysis_date</vt:lpstr>
      <vt:lpstr>LIMIS_NH3_N_1_hang!analysis_date</vt:lpstr>
      <vt:lpstr>LIMIS_NO3_1!analysis_date</vt:lpstr>
      <vt:lpstr>LIMIS_OIL_1!analysis_date</vt:lpstr>
      <vt:lpstr>LIMIS_QXSP_1!analysis_date</vt:lpstr>
      <vt:lpstr>LIMIS_QZLD_1!analysis_date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LIMIS_V_P_1_hang!analysis_date</vt:lpstr>
      <vt:lpstr>LIMIS_YXSP_1!analysis_date</vt:lpstr>
      <vt:lpstr>LIMIS_YZXS_1!analysis_date</vt:lpstr>
      <vt:lpstr>LIMIS_YZYG_1!analysis_date</vt:lpstr>
      <vt:lpstr>NH3_NF2_1_del!analysis_date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LIMIS_LZSP2_1!analysis_item</vt:lpstr>
      <vt:lpstr>LIMIS_LZZP_1!analysis_item</vt:lpstr>
      <vt:lpstr>LIMIS_NH3_N_1_hang!analysis_item</vt:lpstr>
      <vt:lpstr>LIMIS_NO3_1!analysis_item</vt:lpstr>
      <vt:lpstr>LIMIS_OIL_1!analysis_item</vt:lpstr>
      <vt:lpstr>LIMIS_QXSP_1!analysis_item</vt:lpstr>
      <vt:lpstr>LIMIS_QZLD_1!analysis_item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LIMIS_V_P_1_hang!analysis_item</vt:lpstr>
      <vt:lpstr>LIMIS_YXSP_1!analysis_item</vt:lpstr>
      <vt:lpstr>LIMIS_YZXS_1!analysis_item</vt:lpstr>
      <vt:lpstr>LIMIS_YZYG_1!analysis_item</vt:lpstr>
      <vt:lpstr>NH3_NF2_1_del!analysis_item</vt:lpstr>
      <vt:lpstr>LIMIS_CL2_1!curve_a</vt:lpstr>
      <vt:lpstr>LIMIS_DHJYS_1!curve_a</vt:lpstr>
      <vt:lpstr>LIMIS_HCHO_1!curve_a</vt:lpstr>
      <vt:lpstr>LIMIS_RCOOM_1!curve_a</vt:lpstr>
      <vt:lpstr>LIMIS_S_1!curve_a</vt:lpstr>
      <vt:lpstr>LIMIS_SHJ_1!curve_a</vt:lpstr>
      <vt:lpstr>LIMIS_TP_1!curve_a</vt:lpstr>
      <vt:lpstr>LIMIS_CL2_1!curve_b</vt:lpstr>
      <vt:lpstr>LIMIS_DHJYS_1!curve_b</vt:lpstr>
      <vt:lpstr>LIMIS_HCHO_1!curve_b</vt:lpstr>
      <vt:lpstr>LIMIS_RCOOM_1!curve_b</vt:lpstr>
      <vt:lpstr>LIMIS_S_1!curve_b</vt:lpstr>
      <vt:lpstr>LIMIS_SHJ_1!curve_b</vt:lpstr>
      <vt:lpstr>LIMIS_TP_1!curve_b</vt:lpstr>
      <vt:lpstr>LIMIS_CL2_1!curve_r</vt:lpstr>
      <vt:lpstr>LIMIS_DHJYS_1!curve_r</vt:lpstr>
      <vt:lpstr>LIMIS_HCHO_1!curve_r</vt:lpstr>
      <vt:lpstr>LIMIS_RCOOM_1!curve_r</vt:lpstr>
      <vt:lpstr>LIMIS_S_1!curve_r</vt:lpstr>
      <vt:lpstr>LIMIS_SHJ_1!curve_r</vt:lpstr>
      <vt:lpstr>LIMIS_TP_1!curve_r</vt:lpstr>
      <vt:lpstr>LIMIS_CL2_1!dtl_dtl_DtlLIMIS_CL2285794_sample_id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LIMIS_BOD5_1!dtl_DtlLIMIS_BOD5502581</vt:lpstr>
      <vt:lpstr>LIMIS_BOD5_1!dtl_DtlLIMIS_BOD5502581_analyse_item</vt:lpstr>
      <vt:lpstr>LIMIS_BOD5_1!dtl_DtlLIMIS_BOD5502581_gap</vt:lpstr>
      <vt:lpstr>LIMIS_BOD5_1!dtl_DtlLIMIS_BOD5502581_result</vt:lpstr>
      <vt:lpstr>LIMIS_BOD5_1!dtl_DtlLIMIS_BOD5502581_result1</vt:lpstr>
      <vt:lpstr>LIMIS_BOD5_1!dtl_DtlLIMIS_BOD5502581_result2</vt:lpstr>
      <vt:lpstr>LIMIS_BOD5_1!dtl_DtlLIMIS_BOD5502581_sample_id</vt:lpstr>
      <vt:lpstr>LIMIS_BOD5_1!dtl_DtlLIMIS_BOD5502581_satisfied</vt:lpstr>
      <vt:lpstr>LIMIS_CL2_1!dtl_DtlLIMIS_CL2268561</vt:lpstr>
      <vt:lpstr>LIMIS_CL2_1!dtl_DtlLIMIS_CL2268561_blank_result</vt:lpstr>
      <vt:lpstr>LIMIS_CL2_1!dtl_DtlLIMIS_CL2268561_diff</vt:lpstr>
      <vt:lpstr>LIMIS_CL2_1!dtl_DtlLIMIS_CL2268561_sample_result</vt:lpstr>
      <vt:lpstr>LIMIS_CL2_1!dtl_DtlLIMIS_CL2268561_std_quality</vt:lpstr>
      <vt:lpstr>LIMIS_CL2_1!dtl_DtlLIMIS_CL2268561_std_volume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LIMIS_CL2_1!dtl_DtlLIMIS_CL2285794</vt:lpstr>
      <vt:lpstr>LIMIS_CL2_1!dtl_DtlLIMIS_CL2285794_analyse_item</vt:lpstr>
      <vt:lpstr>LIMIS_CL2_1!dtl_DtlLIMIS_CL2285794_result</vt:lpstr>
      <vt:lpstr>LIMIS_CL2_1!dtl_DtlLIMIS_CL2285794_result1</vt:lpstr>
      <vt:lpstr>LIMIS_CL2_1!dtl_DtlLIMIS_CL2285794_result1_a</vt:lpstr>
      <vt:lpstr>LIMIS_CL2_1!dtl_DtlLIMIS_CL2285794_result1_a_a0</vt:lpstr>
      <vt:lpstr>LIMIS_CL2_1!dtl_DtlLIMIS_CL2285794_result2</vt:lpstr>
      <vt:lpstr>LIMIS_CL2_1!dtl_DtlLIMIS_CL2285794_result2_a</vt:lpstr>
      <vt:lpstr>LIMIS_CL2_1!dtl_DtlLIMIS_CL2285794_result2_a_a0</vt:lpstr>
      <vt:lpstr>LIMIS_CL2_1!dtl_DtlLIMIS_CL2285794_sample_id</vt:lpstr>
      <vt:lpstr>LIMIS_CL2_1!dtl_DtlLIMIS_CL2285794_satisfied</vt:lpstr>
      <vt:lpstr>LIMIS_CL2_1!dtl_DtlLIMIS_CL2285794_uncertainty</vt:lpstr>
      <vt:lpstr>LIMIS_CL2_1!dtl_DtlLIMIS_CL2423503</vt:lpstr>
      <vt:lpstr>LIMIS_CL2_1!dtl_DtlLIMIS_CL2423503_analyse_item</vt:lpstr>
      <vt:lpstr>LIMIS_CL2_1!dtl_DtlLIMIS_CL2423503_org_result</vt:lpstr>
      <vt:lpstr>LIMIS_CL2_1!dtl_DtlLIMIS_CL2423503_recovery</vt:lpstr>
      <vt:lpstr>LIMIS_CL2_1!dtl_DtlLIMIS_CL2423503_sample_id</vt:lpstr>
      <vt:lpstr>LIMIS_CL2_1!dtl_DtlLIMIS_CL2423503_satisfied</vt:lpstr>
      <vt:lpstr>LIMIS_CL2_1!dtl_DtlLIMIS_CL2423503_std_result</vt:lpstr>
      <vt:lpstr>LIMIS_CL2_1!dtl_DtlLIMIS_CL2423503_std_result_a</vt:lpstr>
      <vt:lpstr>LIMIS_CL2_1!dtl_DtlLIMIS_CL2423503_std_result_a_a0</vt:lpstr>
      <vt:lpstr>LIMIS_CL2_1!dtl_DtlLIMIS_CL2423503_std_volume</vt:lpstr>
      <vt:lpstr>LIMIS_CL2_1!dtl_DtlLIMIS_CL2423503_std_weight</vt:lpstr>
      <vt:lpstr>LIMIS_CL2_1!dtl_DtlLIMIS_CL2541102</vt:lpstr>
      <vt:lpstr>LIMIS_CL2_1!dtl_DtlLIMIS_CL2541102_analyse_item</vt:lpstr>
      <vt:lpstr>LIMIS_CL2_1!dtl_DtlLIMIS_CL2541102_gap</vt:lpstr>
      <vt:lpstr>LIMIS_CL2_1!dtl_DtlLIMIS_CL2541102_result</vt:lpstr>
      <vt:lpstr>LIMIS_CL2_1!dtl_DtlLIMIS_CL2541102_result1</vt:lpstr>
      <vt:lpstr>LIMIS_CL2_1!dtl_DtlLIMIS_CL2541102_result2</vt:lpstr>
      <vt:lpstr>LIMIS_CL2_1!dtl_DtlLIMIS_CL2541102_sample_id</vt:lpstr>
      <vt:lpstr>LIMIS_CL2_1!dtl_DtlLIMIS_CL2541102_satisfied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LIMIS_COD_1!dtl_DtlLIMIS_COD544221</vt:lpstr>
      <vt:lpstr>LIMIS_COD_1!dtl_DtlLIMIS_COD544221_analyse_item</vt:lpstr>
      <vt:lpstr>LIMIS_COD_1!dtl_DtlLIMIS_COD544221_gap</vt:lpstr>
      <vt:lpstr>LIMIS_COD_1!dtl_DtlLIMIS_COD544221_result</vt:lpstr>
      <vt:lpstr>LIMIS_COD_1!dtl_DtlLIMIS_COD544221_result1</vt:lpstr>
      <vt:lpstr>LIMIS_COD_1!dtl_DtlLIMIS_COD544221_result2</vt:lpstr>
      <vt:lpstr>LIMIS_COD_1!dtl_DtlLIMIS_COD544221_sample_id</vt:lpstr>
      <vt:lpstr>LIMIS_COD_1!dtl_DtlLIMIS_COD544221_satisfied</vt:lpstr>
      <vt:lpstr>LIMIS_DHJYS_1!dtl_DtlLIMIS_DHJYS101792</vt:lpstr>
      <vt:lpstr>LIMIS_DHJYS_1!dtl_DtlLIMIS_DHJYS101792_analyse_item</vt:lpstr>
      <vt:lpstr>LIMIS_DHJYS_1!dtl_DtlLIMIS_DHJYS101792_gap</vt:lpstr>
      <vt:lpstr>LIMIS_DHJYS_1!dtl_DtlLIMIS_DHJYS101792_result</vt:lpstr>
      <vt:lpstr>LIMIS_DHJYS_1!dtl_DtlLIMIS_DHJYS101792_result1</vt:lpstr>
      <vt:lpstr>LIMIS_DHJYS_1!dtl_DtlLIMIS_DHJYS101792_result2</vt:lpstr>
      <vt:lpstr>LIMIS_DHJYS_1!dtl_DtlLIMIS_DHJYS101792_sample_id</vt:lpstr>
      <vt:lpstr>LIMIS_DHJYS_1!dtl_DtlLIMIS_DHJYS101792_satisfied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LIMIS_DHJYS_1!dtl_DtlLIMIS_DHJYS354573</vt:lpstr>
      <vt:lpstr>LIMIS_DHJYS_1!dtl_DtlLIMIS_DHJYS354573_a_a0</vt:lpstr>
      <vt:lpstr>LIMIS_DHJYS_1!dtl_DtlLIMIS_DHJYS354573_analyse_item</vt:lpstr>
      <vt:lpstr>LIMIS_DHJYS_1!dtl_DtlLIMIS_DHJYS354573_result</vt:lpstr>
      <vt:lpstr>LIMIS_DHJYS_1!dtl_DtlLIMIS_DHJYS354573_result_a</vt:lpstr>
      <vt:lpstr>LIMIS_DHJYS_1!dtl_DtlLIMIS_DHJYS354573_result_a_a0</vt:lpstr>
      <vt:lpstr>LIMIS_DHJYS_1!dtl_DtlLIMIS_DHJYS354573_result1</vt:lpstr>
      <vt:lpstr>LIMIS_DHJYS_1!dtl_DtlLIMIS_DHJYS354573_result2</vt:lpstr>
      <vt:lpstr>LIMIS_DHJYS_1!dtl_DtlLIMIS_DHJYS354573_result2_a</vt:lpstr>
      <vt:lpstr>LIMIS_DHJYS_1!dtl_DtlLIMIS_DHJYS354573_sample_id</vt:lpstr>
      <vt:lpstr>LIMIS_DHJYS_1!dtl_DtlLIMIS_DHJYS354573_satisfied</vt:lpstr>
      <vt:lpstr>LIMIS_DHJYS_1!dtl_DtlLIMIS_DHJYS354573_uncertainty</vt:lpstr>
      <vt:lpstr>LIMIS_DHJYS_1!dtl_DtlLIMIS_DHJYS481494</vt:lpstr>
      <vt:lpstr>LIMIS_DHJYS_1!dtl_DtlLIMIS_DHJYS481494_analyse_item</vt:lpstr>
      <vt:lpstr>LIMIS_DHJYS_1!dtl_DtlLIMIS_DHJYS481494_org_result</vt:lpstr>
      <vt:lpstr>LIMIS_DHJYS_1!dtl_DtlLIMIS_DHJYS481494_recovery</vt:lpstr>
      <vt:lpstr>LIMIS_DHJYS_1!dtl_DtlLIMIS_DHJYS481494_sample_id</vt:lpstr>
      <vt:lpstr>LIMIS_DHJYS_1!dtl_DtlLIMIS_DHJYS481494_satisfied</vt:lpstr>
      <vt:lpstr>LIMIS_DHJYS_1!dtl_DtlLIMIS_DHJYS481494_std_result</vt:lpstr>
      <vt:lpstr>LIMIS_DHJYS_1!dtl_DtlLIMIS_DHJYS481494_std_result_a</vt:lpstr>
      <vt:lpstr>LIMIS_DHJYS_1!dtl_DtlLIMIS_DHJYS481494_std_result_a_a0</vt:lpstr>
      <vt:lpstr>LIMIS_DHJYS_1!dtl_DtlLIMIS_DHJYS481494_std_volume</vt:lpstr>
      <vt:lpstr>LIMIS_DHJYS_1!dtl_DtlLIMIS_DHJYS481494_std_weight</vt:lpstr>
      <vt:lpstr>LIMIS_DHJYS_1!dtl_DtlLIMIS_DHJYS526521</vt:lpstr>
      <vt:lpstr>LIMIS_DHJYS_1!dtl_DtlLIMIS_DHJYS526521_blank_result</vt:lpstr>
      <vt:lpstr>LIMIS_DHJYS_1!dtl_DtlLIMIS_DHJYS526521_diff</vt:lpstr>
      <vt:lpstr>LIMIS_DHJYS_1!dtl_DtlLIMIS_DHJYS526521_sample_result</vt:lpstr>
      <vt:lpstr>LIMIS_DHJYS_1!dtl_DtlLIMIS_DHJYS526521_std_quality</vt:lpstr>
      <vt:lpstr>LIMIS_DHJYS_1!dtl_DtlLIMIS_DHJYS526521_std_volume</vt:lpstr>
      <vt:lpstr>LIMIS_FDCJQ_1!dtl_DtlLIMIS_FDCJQ103600</vt:lpstr>
      <vt:lpstr>LIMIS_FDCJQ_1!dtl_DtlLIMIS_FDCJQ103600_analysis_no</vt:lpstr>
      <vt:lpstr>LIMIS_FDCJQ_1!dtl_DtlLIMIS_FDCJQ103600_confirm0001</vt:lpstr>
      <vt:lpstr>LIMIS_FDCJQ_1!dtl_DtlLIMIS_FDCJQ103600_confirm001</vt:lpstr>
      <vt:lpstr>LIMIS_FDCJQ_1!dtl_DtlLIMIS_FDCJQ103600_confirm01</vt:lpstr>
      <vt:lpstr>LIMIS_FDCJQ_1!dtl_DtlLIMIS_FDCJQ103600_confirm1</vt:lpstr>
      <vt:lpstr>LIMIS_FDCJQ_1!dtl_DtlLIMIS_FDCJQ103600_confirm10</vt:lpstr>
      <vt:lpstr>LIMIS_FDCJQ_1!dtl_DtlLIMIS_FDCJQ103600_fermentation0001</vt:lpstr>
      <vt:lpstr>LIMIS_FDCJQ_1!dtl_DtlLIMIS_FDCJQ103600_fermentation001</vt:lpstr>
      <vt:lpstr>LIMIS_FDCJQ_1!dtl_DtlLIMIS_FDCJQ103600_fermentation01</vt:lpstr>
      <vt:lpstr>LIMIS_FDCJQ_1!dtl_DtlLIMIS_FDCJQ103600_fermentation1</vt:lpstr>
      <vt:lpstr>LIMIS_FDCJQ_1!dtl_DtlLIMIS_FDCJQ103600_fermentation10</vt:lpstr>
      <vt:lpstr>LIMIS_FDCJQ_1!dtl_DtlLIMIS_FDCJQ103600_note</vt:lpstr>
      <vt:lpstr>LIMIS_FDCJQ_1!dtl_DtlLIMIS_FDCJQ103600_result</vt:lpstr>
      <vt:lpstr>LIMIS_FDCJQ_1!dtl_DtlLIMIS_FDCJQ103600_sample_no</vt:lpstr>
      <vt:lpstr>LIMIS_HCHO_1!dtl_DtlLIMIS_HCHO178232</vt:lpstr>
      <vt:lpstr>LIMIS_HCHO_1!dtl_DtlLIMIS_HCHO178232_analyse_item</vt:lpstr>
      <vt:lpstr>LIMIS_HCHO_1!dtl_DtlLIMIS_HCHO178232_gap</vt:lpstr>
      <vt:lpstr>LIMIS_HCHO_1!dtl_DtlLIMIS_HCHO178232_result</vt:lpstr>
      <vt:lpstr>LIMIS_HCHO_1!dtl_DtlLIMIS_HCHO178232_result1</vt:lpstr>
      <vt:lpstr>LIMIS_HCHO_1!dtl_DtlLIMIS_HCHO178232_result2</vt:lpstr>
      <vt:lpstr>LIMIS_HCHO_1!dtl_DtlLIMIS_HCHO178232_sample_id</vt:lpstr>
      <vt:lpstr>LIMIS_HCHO_1!dtl_DtlLIMIS_HCHO178232_satisfied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LIMIS_HCHO_1!dtl_DtlLIMIS_HCHO406421</vt:lpstr>
      <vt:lpstr>LIMIS_HCHO_1!dtl_DtlLIMIS_HCHO406421_blank_result</vt:lpstr>
      <vt:lpstr>LIMIS_HCHO_1!dtl_DtlLIMIS_HCHO406421_diff</vt:lpstr>
      <vt:lpstr>LIMIS_HCHO_1!dtl_DtlLIMIS_HCHO406421_sample_result</vt:lpstr>
      <vt:lpstr>LIMIS_HCHO_1!dtl_DtlLIMIS_HCHO406421_std_quality</vt:lpstr>
      <vt:lpstr>LIMIS_HCHO_1!dtl_DtlLIMIS_HCHO406421_std_result</vt:lpstr>
      <vt:lpstr>LIMIS_HCHO_1!dtl_DtlLIMIS_HCHO506504</vt:lpstr>
      <vt:lpstr>LIMIS_HCHO_1!dtl_DtlLIMIS_HCHO506504_a_a0</vt:lpstr>
      <vt:lpstr>LIMIS_HCHO_1!dtl_DtlLIMIS_HCHO506504_analyse_item</vt:lpstr>
      <vt:lpstr>LIMIS_HCHO_1!dtl_DtlLIMIS_HCHO506504_result</vt:lpstr>
      <vt:lpstr>LIMIS_HCHO_1!dtl_DtlLIMIS_HCHO506504_result1</vt:lpstr>
      <vt:lpstr>LIMIS_HCHO_1!dtl_DtlLIMIS_HCHO506504_result1_a</vt:lpstr>
      <vt:lpstr>LIMIS_HCHO_1!dtl_DtlLIMIS_HCHO506504_result2</vt:lpstr>
      <vt:lpstr>LIMIS_HCHO_1!dtl_DtlLIMIS_HCHO506504_result2_a</vt:lpstr>
      <vt:lpstr>LIMIS_HCHO_1!dtl_DtlLIMIS_HCHO506504_result2_a_a0</vt:lpstr>
      <vt:lpstr>LIMIS_HCHO_1!dtl_DtlLIMIS_HCHO506504_sample_id</vt:lpstr>
      <vt:lpstr>LIMIS_HCHO_1!dtl_DtlLIMIS_HCHO506504_satisfied</vt:lpstr>
      <vt:lpstr>LIMIS_HCHO_1!dtl_DtlLIMIS_HCHO506504_uncertainty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LIMIS_KMnO4_1!dtl_DtlLIMIS_KMnO4380081</vt:lpstr>
      <vt:lpstr>LIMIS_KMnO4_1!dtl_DtlLIMIS_KMnO4380081_analyse_item</vt:lpstr>
      <vt:lpstr>LIMIS_KMnO4_1!dtl_DtlLIMIS_KMnO4380081_gap</vt:lpstr>
      <vt:lpstr>LIMIS_KMnO4_1!dtl_DtlLIMIS_KMnO4380081_result</vt:lpstr>
      <vt:lpstr>LIMIS_KMnO4_1!dtl_DtlLIMIS_KMnO4380081_result1</vt:lpstr>
      <vt:lpstr>LIMIS_KMnO4_1!dtl_DtlLIMIS_KMnO4380081_result2</vt:lpstr>
      <vt:lpstr>LIMIS_KMnO4_1!dtl_DtlLIMIS_KMnO4380081_sample_id</vt:lpstr>
      <vt:lpstr>LIMIS_KMnO4_1!dtl_DtlLIMIS_KMnO4380081_satisfied</vt:lpstr>
      <vt:lpstr>LIMIS_LZSP2_1!dtl_DtlLIMIS_LZSP2224942</vt:lpstr>
      <vt:lpstr>LIMIS_LZSP2_1!dtl_DtlLIMIS_LZSP2224942_analyse_item</vt:lpstr>
      <vt:lpstr>LIMIS_LZSP2_1!dtl_DtlLIMIS_LZSP2224942_org_result</vt:lpstr>
      <vt:lpstr>LIMIS_LZSP2_1!dtl_DtlLIMIS_LZSP2224942_recovery</vt:lpstr>
      <vt:lpstr>LIMIS_LZSP2_1!dtl_DtlLIMIS_LZSP2224942_sample_id</vt:lpstr>
      <vt:lpstr>LIMIS_LZSP2_1!dtl_DtlLIMIS_LZSP2224942_satisfied</vt:lpstr>
      <vt:lpstr>LIMIS_LZSP2_1!dtl_DtlLIMIS_LZSP2224942_std_result</vt:lpstr>
      <vt:lpstr>LIMIS_LZSP2_1!dtl_DtlLIMIS_LZSP2224942_std_volume</vt:lpstr>
      <vt:lpstr>LIMIS_LZSP2_1!dtl_DtlLIMIS_LZSP2334320</vt:lpstr>
      <vt:lpstr>LIMIS_LZSP2_1!dtl_DtlLIMIS_LZSP2334320_analysis_item</vt:lpstr>
      <vt:lpstr>LIMIS_LZSP2_1!dtl_DtlLIMIS_LZSP2334320_note</vt:lpstr>
      <vt:lpstr>LIMIS_LZSP2_1!dtl_DtlLIMIS_LZSP2334320_result</vt:lpstr>
      <vt:lpstr>LIMIS_LZSP2_1!dtl_DtlLIMIS_LZSP2334320_sample_no</vt:lpstr>
      <vt:lpstr>LIMIS_LZSP2_1!dtl_DtlLIMIS_LZSP2361601</vt:lpstr>
      <vt:lpstr>LIMIS_LZSP2_1!dtl_DtlLIMIS_LZSP2361601_analyse_item</vt:lpstr>
      <vt:lpstr>LIMIS_LZSP2_1!dtl_DtlLIMIS_LZSP2361601_gap</vt:lpstr>
      <vt:lpstr>LIMIS_LZSP2_1!dtl_DtlLIMIS_LZSP2361601_result</vt:lpstr>
      <vt:lpstr>LIMIS_LZSP2_1!dtl_DtlLIMIS_LZSP2361601_result1</vt:lpstr>
      <vt:lpstr>LIMIS_LZSP2_1!dtl_DtlLIMIS_LZSP2361601_result2</vt:lpstr>
      <vt:lpstr>LIMIS_LZSP2_1!dtl_DtlLIMIS_LZSP2361601_sample_id</vt:lpstr>
      <vt:lpstr>LIMIS_LZSP2_1!dtl_DtlLIMIS_LZSP2361601_satisfied</vt:lpstr>
      <vt:lpstr>LIMIS_LZSP2_1!dtl_DtlLIMIS_LZSP2438043</vt:lpstr>
      <vt:lpstr>LIMIS_LZSP2_1!dtl_DtlLIMIS_LZSP2438043_analyse_item</vt:lpstr>
      <vt:lpstr>LIMIS_LZSP2_1!dtl_DtlLIMIS_LZSP2438043_result</vt:lpstr>
      <vt:lpstr>LIMIS_LZSP2_1!dtl_DtlLIMIS_LZSP2438043_result1</vt:lpstr>
      <vt:lpstr>LIMIS_LZSP2_1!dtl_DtlLIMIS_LZSP2438043_result2</vt:lpstr>
      <vt:lpstr>LIMIS_LZSP2_1!dtl_DtlLIMIS_LZSP2438043_sample_id</vt:lpstr>
      <vt:lpstr>LIMIS_LZSP2_1!dtl_DtlLIMIS_LZSP2438043_satisfied</vt:lpstr>
      <vt:lpstr>LIMIS_LZSP2_1!dtl_DtlLIMIS_LZSP2438043_uncertainty</vt:lpstr>
      <vt:lpstr>LIMIS_LZZP_1!dtl_DtlLIMIS_LZZP119991</vt:lpstr>
      <vt:lpstr>LIMIS_LZZP_1!dtl_DtlLIMIS_LZZP119991_analyse_item</vt:lpstr>
      <vt:lpstr>LIMIS_LZZP_1!dtl_DtlLIMIS_LZZP119991_gap</vt:lpstr>
      <vt:lpstr>LIMIS_LZZP_1!dtl_DtlLIMIS_LZZP119991_result</vt:lpstr>
      <vt:lpstr>LIMIS_LZZP_1!dtl_DtlLIMIS_LZZP119991_result1</vt:lpstr>
      <vt:lpstr>LIMIS_LZZP_1!dtl_DtlLIMIS_LZZP119991_result2</vt:lpstr>
      <vt:lpstr>LIMIS_LZZP_1!dtl_DtlLIMIS_LZZP119991_sample_id</vt:lpstr>
      <vt:lpstr>LIMIS_LZZP_1!dtl_DtlLIMIS_LZZP119991_satisfied</vt:lpstr>
      <vt:lpstr>LIMIS_LZZP_1!dtl_DtlLIMIS_LZZP205883</vt:lpstr>
      <vt:lpstr>LIMIS_LZZP_1!dtl_DtlLIMIS_LZZP205883_analyse_item</vt:lpstr>
      <vt:lpstr>LIMIS_LZZP_1!dtl_DtlLIMIS_LZZP205883_result</vt:lpstr>
      <vt:lpstr>LIMIS_LZZP_1!dtl_DtlLIMIS_LZZP205883_result1</vt:lpstr>
      <vt:lpstr>LIMIS_LZZP_1!dtl_DtlLIMIS_LZZP205883_result2</vt:lpstr>
      <vt:lpstr>LIMIS_LZZP_1!dtl_DtlLIMIS_LZZP205883_sample_id</vt:lpstr>
      <vt:lpstr>LIMIS_LZZP_1!dtl_DtlLIMIS_LZZP205883_satisfied</vt:lpstr>
      <vt:lpstr>LIMIS_LZZP_1!dtl_DtlLIMIS_LZZP205883_uncertainty</vt:lpstr>
      <vt:lpstr>LIMIS_LZZP_1!dtl_DtlLIMIS_LZZP373512</vt:lpstr>
      <vt:lpstr>LIMIS_LZZP_1!dtl_DtlLIMIS_LZZP373512_analyse_item</vt:lpstr>
      <vt:lpstr>LIMIS_LZZP_1!dtl_DtlLIMIS_LZZP373512_org_result</vt:lpstr>
      <vt:lpstr>LIMIS_LZZP_1!dtl_DtlLIMIS_LZZP373512_recovery</vt:lpstr>
      <vt:lpstr>LIMIS_LZZP_1!dtl_DtlLIMIS_LZZP373512_sample_id</vt:lpstr>
      <vt:lpstr>LIMIS_LZZP_1!dtl_DtlLIMIS_LZZP373512_satisfied</vt:lpstr>
      <vt:lpstr>LIMIS_LZZP_1!dtl_DtlLIMIS_LZZP373512_std_result</vt:lpstr>
      <vt:lpstr>LIMIS_LZZP_1!dtl_DtlLIMIS_LZZP373512_std_volume</vt:lpstr>
      <vt:lpstr>LIMIS_LZZP_1!dtl_DtlLIMIS_LZZP571450</vt:lpstr>
      <vt:lpstr>LIMIS_LZZP_1!dtl_DtlLIMIS_LZZP571450_analyse_item</vt:lpstr>
      <vt:lpstr>LIMIS_LZZP_1!dtl_DtlLIMIS_LZZP571450_note</vt:lpstr>
      <vt:lpstr>LIMIS_LZZP_1!dtl_DtlLIMIS_LZZP571450_result</vt:lpstr>
      <vt:lpstr>LIMIS_LZZP_1!dtl_DtlLIMIS_LZZP571450_sample_no</vt:lpstr>
      <vt:lpstr>LIMIS_NH3_N_1_hang!dtl_DtlLIMIS_NH3_N270880</vt:lpstr>
      <vt:lpstr>LIMIS_NH3_N_1_hang!dtl_DtlLIMIS_NH3_N270880_analysis_id</vt:lpstr>
      <vt:lpstr>LIMIS_NH3_N_1_hang!dtl_DtlLIMIS_NH3_N270880_blank_absorbance</vt:lpstr>
      <vt:lpstr>LIMIS_NH3_N_1_hang!dtl_DtlLIMIS_NH3_N270880_no_blank_absorbance</vt:lpstr>
      <vt:lpstr>LIMIS_NH3_N_1_hang!dtl_DtlLIMIS_NH3_N270880_notes</vt:lpstr>
      <vt:lpstr>LIMIS_NH3_N_1_hang!dtl_DtlLIMIS_NH3_N270880_sample_absorbance</vt:lpstr>
      <vt:lpstr>LIMIS_NH3_N_1_hang!dtl_DtlLIMIS_NH3_N270880_sample_consistency</vt:lpstr>
      <vt:lpstr>LIMIS_NH3_N_1_hang!dtl_DtlLIMIS_NH3_N270880_sample_id</vt:lpstr>
      <vt:lpstr>LIMIS_NH3_N_1_hang!dtl_DtlLIMIS_NH3_N270880_sample_volume</vt:lpstr>
      <vt:lpstr>LIMIS_NO3_1!dtl_DtlLIMIS_NO3232621</vt:lpstr>
      <vt:lpstr>LIMIS_NO3_1!dtl_DtlLIMIS_NO3232621_analyse_item</vt:lpstr>
      <vt:lpstr>LIMIS_NO3_1!dtl_DtlLIMIS_NO3232621_gap</vt:lpstr>
      <vt:lpstr>LIMIS_NO3_1!dtl_DtlLIMIS_NO3232621_result</vt:lpstr>
      <vt:lpstr>LIMIS_NO3_1!dtl_DtlLIMIS_NO3232621_result1</vt:lpstr>
      <vt:lpstr>LIMIS_NO3_1!dtl_DtlLIMIS_NO3232621_result2</vt:lpstr>
      <vt:lpstr>LIMIS_NO3_1!dtl_DtlLIMIS_NO3232621_sample_id</vt:lpstr>
      <vt:lpstr>LIMIS_NO3_1!dtl_DtlLIMIS_NO3232621_satisfied</vt:lpstr>
      <vt:lpstr>LIMIS_NO3_1!dtl_DtlLIMIS_NO3337642</vt:lpstr>
      <vt:lpstr>LIMIS_NO3_1!dtl_DtlLIMIS_NO3337642_analyse_item</vt:lpstr>
      <vt:lpstr>LIMIS_NO3_1!dtl_DtlLIMIS_NO3337642_certainty</vt:lpstr>
      <vt:lpstr>LIMIS_NO3_1!dtl_DtlLIMIS_NO3337642_result</vt:lpstr>
      <vt:lpstr>LIMIS_NO3_1!dtl_DtlLIMIS_NO3337642_result1</vt:lpstr>
      <vt:lpstr>LIMIS_NO3_1!dtl_DtlLIMIS_NO3337642_result2</vt:lpstr>
      <vt:lpstr>LIMIS_NO3_1!dtl_DtlLIMIS_NO3337642_sample_id</vt:lpstr>
      <vt:lpstr>LIMIS_NO3_1!dtl_DtlLIMIS_NO3337642_satisfied</vt:lpstr>
      <vt:lpstr>LIMIS_NO3_1!dtl_DtlLIMIS_NO3454593</vt:lpstr>
      <vt:lpstr>LIMIS_NO3_1!dtl_DtlLIMIS_NO3454593_analyse_item</vt:lpstr>
      <vt:lpstr>LIMIS_NO3_1!dtl_DtlLIMIS_NO3454593_org_result</vt:lpstr>
      <vt:lpstr>LIMIS_NO3_1!dtl_DtlLIMIS_NO3454593_recovery</vt:lpstr>
      <vt:lpstr>LIMIS_NO3_1!dtl_DtlLIMIS_NO3454593_sample_id</vt:lpstr>
      <vt:lpstr>LIMIS_NO3_1!dtl_DtlLIMIS_NO3454593_satisfied</vt:lpstr>
      <vt:lpstr>LIMIS_NO3_1!dtl_DtlLIMIS_NO3454593_std_result</vt:lpstr>
      <vt:lpstr>LIMIS_NO3_1!dtl_DtlLIMIS_NO3454593_std_volume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LIMIS_OIL_1!dtl_DtlLIMIS_OIL019971</vt:lpstr>
      <vt:lpstr>LIMIS_OIL_1!dtl_DtlLIMIS_OIL019971_analyse_item</vt:lpstr>
      <vt:lpstr>LIMIS_OIL_1!dtl_DtlLIMIS_OIL019971_gap</vt:lpstr>
      <vt:lpstr>LIMIS_OIL_1!dtl_DtlLIMIS_OIL019971_result</vt:lpstr>
      <vt:lpstr>LIMIS_OIL_1!dtl_DtlLIMIS_OIL019971_result1</vt:lpstr>
      <vt:lpstr>LIMIS_OIL_1!dtl_DtlLIMIS_OIL019971_result2</vt:lpstr>
      <vt:lpstr>LIMIS_OIL_1!dtl_DtlLIMIS_OIL019971_sample_id</vt:lpstr>
      <vt:lpstr>LIMIS_OIL_1!dtl_DtlLIMIS_OIL019971_satisfied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LIMIS_OIL_1!dtl_DtlLIMIS_OIL212972</vt:lpstr>
      <vt:lpstr>LIMIS_OIL_1!dtl_DtlLIMIS_OIL212972_analyse_item</vt:lpstr>
      <vt:lpstr>LIMIS_OIL_1!dtl_DtlLIMIS_OIL212972_result</vt:lpstr>
      <vt:lpstr>LIMIS_OIL_1!dtl_DtlLIMIS_OIL212972_result1</vt:lpstr>
      <vt:lpstr>LIMIS_OIL_1!dtl_DtlLIMIS_OIL212972_result2</vt:lpstr>
      <vt:lpstr>LIMIS_OIL_1!dtl_DtlLIMIS_OIL212972_sample_id</vt:lpstr>
      <vt:lpstr>LIMIS_OIL_1!dtl_DtlLIMIS_OIL212972_satisfied</vt:lpstr>
      <vt:lpstr>LIMIS_OIL_1!dtl_DtlLIMIS_OIL212972_uncertainty</vt:lpstr>
      <vt:lpstr>LIMIS_QXSP_1!dtl_DtlLIMIS_QXSP118760</vt:lpstr>
      <vt:lpstr>LIMIS_QXSP_1!dtl_DtlLIMIS_QXSP118760_analyse_item</vt:lpstr>
      <vt:lpstr>LIMIS_QXSP_1!dtl_DtlLIMIS_QXSP118760_note</vt:lpstr>
      <vt:lpstr>LIMIS_QXSP_1!dtl_DtlLIMIS_QXSP118760_result</vt:lpstr>
      <vt:lpstr>LIMIS_QXSP_1!dtl_DtlLIMIS_QXSP118760_sample_id</vt:lpstr>
      <vt:lpstr>LIMIS_QXSP_1!dtl_DtlLIMIS_QXSP521163</vt:lpstr>
      <vt:lpstr>LIMIS_QXSP_1!dtl_DtlLIMIS_QXSP521163_analyse_item</vt:lpstr>
      <vt:lpstr>LIMIS_QXSP_1!dtl_DtlLIMIS_QXSP521163_result</vt:lpstr>
      <vt:lpstr>LIMIS_QXSP_1!dtl_DtlLIMIS_QXSP521163_result1</vt:lpstr>
      <vt:lpstr>LIMIS_QXSP_1!dtl_DtlLIMIS_QXSP521163_result2</vt:lpstr>
      <vt:lpstr>LIMIS_QXSP_1!dtl_DtlLIMIS_QXSP521163_sample_id</vt:lpstr>
      <vt:lpstr>LIMIS_QXSP_1!dtl_DtlLIMIS_QXSP521163_satisfied</vt:lpstr>
      <vt:lpstr>LIMIS_QXSP_1!dtl_DtlLIMIS_QXSP521163_uncertainty</vt:lpstr>
      <vt:lpstr>LIMIS_QXSP_1!dtl_DtlLIMIS_QXSP527961</vt:lpstr>
      <vt:lpstr>LIMIS_QXSP_1!dtl_DtlLIMIS_QXSP527961_analyse_item</vt:lpstr>
      <vt:lpstr>LIMIS_QXSP_1!dtl_DtlLIMIS_QXSP527961_gap</vt:lpstr>
      <vt:lpstr>LIMIS_QXSP_1!dtl_DtlLIMIS_QXSP527961_result</vt:lpstr>
      <vt:lpstr>LIMIS_QXSP_1!dtl_DtlLIMIS_QXSP527961_result1</vt:lpstr>
      <vt:lpstr>LIMIS_QXSP_1!dtl_DtlLIMIS_QXSP527961_result2</vt:lpstr>
      <vt:lpstr>LIMIS_QXSP_1!dtl_DtlLIMIS_QXSP527961_sample_id</vt:lpstr>
      <vt:lpstr>LIMIS_QXSP_1!dtl_DtlLIMIS_QXSP527961_satisfied</vt:lpstr>
      <vt:lpstr>LIMIS_QXSP_1!dtl_DtlLIMIS_QXSP538532</vt:lpstr>
      <vt:lpstr>LIMIS_QXSP_1!dtl_DtlLIMIS_QXSP538532_analyse_item</vt:lpstr>
      <vt:lpstr>LIMIS_QXSP_1!dtl_DtlLIMIS_QXSP538532_org_result</vt:lpstr>
      <vt:lpstr>LIMIS_QXSP_1!dtl_DtlLIMIS_QXSP538532_recovery</vt:lpstr>
      <vt:lpstr>LIMIS_QXSP_1!dtl_DtlLIMIS_QXSP538532_sample_id</vt:lpstr>
      <vt:lpstr>LIMIS_QXSP_1!dtl_DtlLIMIS_QXSP538532_satisfied</vt:lpstr>
      <vt:lpstr>LIMIS_QXSP_1!dtl_DtlLIMIS_QXSP538532_std_result</vt:lpstr>
      <vt:lpstr>LIMIS_QXSP_1!dtl_DtlLIMIS_QXSP538532_std_volume</vt:lpstr>
      <vt:lpstr>LIMIS_QZLD_1!dtl_DtlLIMIS_QZLD035581</vt:lpstr>
      <vt:lpstr>LIMIS_QZLD_1!dtl_DtlLIMIS_QZLD035581_analyse_item</vt:lpstr>
      <vt:lpstr>LIMIS_QZLD_1!dtl_DtlLIMIS_QZLD035581_gap</vt:lpstr>
      <vt:lpstr>LIMIS_QZLD_1!dtl_DtlLIMIS_QZLD035581_result</vt:lpstr>
      <vt:lpstr>LIMIS_QZLD_1!dtl_DtlLIMIS_QZLD035581_result1</vt:lpstr>
      <vt:lpstr>LIMIS_QZLD_1!dtl_DtlLIMIS_QZLD035581_result2</vt:lpstr>
      <vt:lpstr>LIMIS_QZLD_1!dtl_DtlLIMIS_QZLD035581_sample_id</vt:lpstr>
      <vt:lpstr>LIMIS_QZLD_1!dtl_DtlLIMIS_QZLD035581_satisfied</vt:lpstr>
      <vt:lpstr>LIMIS_QZLD_1!dtl_DtlLIMIS_QZLD148890</vt:lpstr>
      <vt:lpstr>LIMIS_QZLD_1!dtl_DtlLIMIS_QZLD148890_analyse_item</vt:lpstr>
      <vt:lpstr>LIMIS_QZLD_1!dtl_DtlLIMIS_QZLD148890_note</vt:lpstr>
      <vt:lpstr>LIMIS_QZLD_1!dtl_DtlLIMIS_QZLD148890_result</vt:lpstr>
      <vt:lpstr>LIMIS_QZLD_1!dtl_DtlLIMIS_QZLD148890_sample_id</vt:lpstr>
      <vt:lpstr>LIMIS_QZLD_1!dtl_DtlLIMIS_QZLD233053</vt:lpstr>
      <vt:lpstr>LIMIS_QZLD_1!dtl_DtlLIMIS_QZLD233053_analyse_item</vt:lpstr>
      <vt:lpstr>LIMIS_QZLD_1!dtl_DtlLIMIS_QZLD233053_result</vt:lpstr>
      <vt:lpstr>LIMIS_QZLD_1!dtl_DtlLIMIS_QZLD233053_result1</vt:lpstr>
      <vt:lpstr>LIMIS_QZLD_1!dtl_DtlLIMIS_QZLD233053_result2</vt:lpstr>
      <vt:lpstr>LIMIS_QZLD_1!dtl_DtlLIMIS_QZLD233053_sample_id</vt:lpstr>
      <vt:lpstr>LIMIS_QZLD_1!dtl_DtlLIMIS_QZLD233053_satisfied</vt:lpstr>
      <vt:lpstr>LIMIS_QZLD_1!dtl_DtlLIMIS_QZLD233053_uncertainty</vt:lpstr>
      <vt:lpstr>LIMIS_QZLD_1!dtl_DtlLIMIS_QZLD348602</vt:lpstr>
      <vt:lpstr>LIMIS_QZLD_1!dtl_DtlLIMIS_QZLD348602_analyse_item</vt:lpstr>
      <vt:lpstr>LIMIS_QZLD_1!dtl_DtlLIMIS_QZLD348602_org_result</vt:lpstr>
      <vt:lpstr>LIMIS_QZLD_1!dtl_DtlLIMIS_QZLD348602_recovery</vt:lpstr>
      <vt:lpstr>LIMIS_QZLD_1!dtl_DtlLIMIS_QZLD348602_sample_id</vt:lpstr>
      <vt:lpstr>LIMIS_QZLD_1!dtl_DtlLIMIS_QZLD348602_satisfied</vt:lpstr>
      <vt:lpstr>LIMIS_QZLD_1!dtl_DtlLIMIS_QZLD348602_std_result</vt:lpstr>
      <vt:lpstr>LIMIS_QZLD_1!dtl_DtlLIMIS_QZLD348602_std_volume</vt:lpstr>
      <vt:lpstr>LIMIS_RCOOM_1!dtl_DtlLIMIS_RCOOM186654</vt:lpstr>
      <vt:lpstr>LIMIS_RCOOM_1!dtl_DtlLIMIS_RCOOM186654_analyse_item</vt:lpstr>
      <vt:lpstr>LIMIS_RCOOM_1!dtl_DtlLIMIS_RCOOM186654_result</vt:lpstr>
      <vt:lpstr>LIMIS_RCOOM_1!dtl_DtlLIMIS_RCOOM186654_result_a_a0</vt:lpstr>
      <vt:lpstr>LIMIS_RCOOM_1!dtl_DtlLIMIS_RCOOM186654_result1</vt:lpstr>
      <vt:lpstr>LIMIS_RCOOM_1!dtl_DtlLIMIS_RCOOM186654_result1_a</vt:lpstr>
      <vt:lpstr>LIMIS_RCOOM_1!dtl_DtlLIMIS_RCOOM186654_result1_a_a0</vt:lpstr>
      <vt:lpstr>LIMIS_RCOOM_1!dtl_DtlLIMIS_RCOOM186654_result2</vt:lpstr>
      <vt:lpstr>LIMIS_RCOOM_1!dtl_DtlLIMIS_RCOOM186654_result2_a</vt:lpstr>
      <vt:lpstr>LIMIS_RCOOM_1!dtl_DtlLIMIS_RCOOM186654_sample_id</vt:lpstr>
      <vt:lpstr>LIMIS_RCOOM_1!dtl_DtlLIMIS_RCOOM186654_satisfied</vt:lpstr>
      <vt:lpstr>LIMIS_RCOOM_1!dtl_DtlLIMIS_RCOOM186654_uncertainty</vt:lpstr>
      <vt:lpstr>LIMIS_RCOOM_1!dtl_DtlLIMIS_RCOOM192602</vt:lpstr>
      <vt:lpstr>LIMIS_RCOOM_1!dtl_DtlLIMIS_RCOOM192602_a_a0</vt:lpstr>
      <vt:lpstr>LIMIS_RCOOM_1!dtl_DtlLIMIS_RCOOM192602_analyse_item</vt:lpstr>
      <vt:lpstr>LIMIS_RCOOM_1!dtl_DtlLIMIS_RCOOM192602_org_result</vt:lpstr>
      <vt:lpstr>LIMIS_RCOOM_1!dtl_DtlLIMIS_RCOOM192602_recovery</vt:lpstr>
      <vt:lpstr>LIMIS_RCOOM_1!dtl_DtlLIMIS_RCOOM192602_sample_id</vt:lpstr>
      <vt:lpstr>LIMIS_RCOOM_1!dtl_DtlLIMIS_RCOOM192602_satisfied</vt:lpstr>
      <vt:lpstr>LIMIS_RCOOM_1!dtl_DtlLIMIS_RCOOM192602_std_result</vt:lpstr>
      <vt:lpstr>LIMIS_RCOOM_1!dtl_DtlLIMIS_RCOOM192602_std_result_a</vt:lpstr>
      <vt:lpstr>LIMIS_RCOOM_1!dtl_DtlLIMIS_RCOOM192602_std_volume</vt:lpstr>
      <vt:lpstr>LIMIS_RCOOM_1!dtl_DtlLIMIS_RCOOM192602_std_weight</vt:lpstr>
      <vt:lpstr>LIMIS_RCOOM_1!dtl_DtlLIMIS_RCOOM262743</vt:lpstr>
      <vt:lpstr>LIMIS_RCOOM_1!dtl_DtlLIMIS_RCOOM262743_analyse_item</vt:lpstr>
      <vt:lpstr>LIMIS_RCOOM_1!dtl_DtlLIMIS_RCOOM262743_gap</vt:lpstr>
      <vt:lpstr>LIMIS_RCOOM_1!dtl_DtlLIMIS_RCOOM262743_result</vt:lpstr>
      <vt:lpstr>LIMIS_RCOOM_1!dtl_DtlLIMIS_RCOOM262743_result1</vt:lpstr>
      <vt:lpstr>LIMIS_RCOOM_1!dtl_DtlLIMIS_RCOOM262743_result2</vt:lpstr>
      <vt:lpstr>LIMIS_RCOOM_1!dtl_DtlLIMIS_RCOOM262743_sample_id</vt:lpstr>
      <vt:lpstr>LIMIS_RCOOM_1!dtl_DtlLIMIS_RCOOM262743_satisfied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LIMIS_RCOOM_1!dtl_DtlLIMIS_RCOOM520941</vt:lpstr>
      <vt:lpstr>LIMIS_RCOOM_1!dtl_DtlLIMIS_RCOOM520941_blank_result</vt:lpstr>
      <vt:lpstr>LIMIS_RCOOM_1!dtl_DtlLIMIS_RCOOM520941_diff</vt:lpstr>
      <vt:lpstr>LIMIS_RCOOM_1!dtl_DtlLIMIS_RCOOM520941_sample_result</vt:lpstr>
      <vt:lpstr>LIMIS_RCOOM_1!dtl_DtlLIMIS_RCOOM520941_std_quality</vt:lpstr>
      <vt:lpstr>LIMIS_RCOOM_1!dtl_DtlLIMIS_RCOOM520941_std_volume</vt:lpstr>
      <vt:lpstr>LIMIS_S_1!dtl_DtlLIMIS_S014243</vt:lpstr>
      <vt:lpstr>LIMIS_S_1!dtl_DtlLIMIS_S014243_analyse_item</vt:lpstr>
      <vt:lpstr>LIMIS_S_1!dtl_DtlLIMIS_S014243_org_result</vt:lpstr>
      <vt:lpstr>LIMIS_S_1!dtl_DtlLIMIS_S014243_recovery</vt:lpstr>
      <vt:lpstr>LIMIS_S_1!dtl_DtlLIMIS_S014243_sample_id</vt:lpstr>
      <vt:lpstr>LIMIS_S_1!dtl_DtlLIMIS_S014243_satisfied</vt:lpstr>
      <vt:lpstr>LIMIS_S_1!dtl_DtlLIMIS_S014243_std_result</vt:lpstr>
      <vt:lpstr>LIMIS_S_1!dtl_DtlLIMIS_S014243_std_result_a</vt:lpstr>
      <vt:lpstr>LIMIS_S_1!dtl_DtlLIMIS_S014243_std_result_a_a0</vt:lpstr>
      <vt:lpstr>LIMIS_S_1!dtl_DtlLIMIS_S014243_std_volume</vt:lpstr>
      <vt:lpstr>LIMIS_S_1!dtl_DtlLIMIS_S014243_std_weight</vt:lpstr>
      <vt:lpstr>LIMIS_S_1!dtl_DtlLIMIS_S142694</vt:lpstr>
      <vt:lpstr>LIMIS_S_1!dtl_DtlLIMIS_S142694_analyse_item</vt:lpstr>
      <vt:lpstr>LIMIS_S_1!dtl_DtlLIMIS_S142694_result</vt:lpstr>
      <vt:lpstr>LIMIS_S_1!dtl_DtlLIMIS_S142694_result1</vt:lpstr>
      <vt:lpstr>LIMIS_S_1!dtl_DtlLIMIS_S142694_result1_a</vt:lpstr>
      <vt:lpstr>LIMIS_S_1!dtl_DtlLIMIS_S142694_result1_a_a0</vt:lpstr>
      <vt:lpstr>LIMIS_S_1!dtl_DtlLIMIS_S142694_result2</vt:lpstr>
      <vt:lpstr>LIMIS_S_1!dtl_DtlLIMIS_S142694_result2_a</vt:lpstr>
      <vt:lpstr>LIMIS_S_1!dtl_DtlLIMIS_S142694_result2_a_a0</vt:lpstr>
      <vt:lpstr>LIMIS_S_1!dtl_DtlLIMIS_S142694_sample_id</vt:lpstr>
      <vt:lpstr>LIMIS_S_1!dtl_DtlLIMIS_S142694_satisfied</vt:lpstr>
      <vt:lpstr>LIMIS_S_1!dtl_DtlLIMIS_S142694_uncertainty</vt:lpstr>
      <vt:lpstr>LIMIS_S_1!dtl_DtlLIMIS_S249542</vt:lpstr>
      <vt:lpstr>LIMIS_S_1!dtl_DtlLIMIS_S249542_analyse_item</vt:lpstr>
      <vt:lpstr>LIMIS_S_1!dtl_DtlLIMIS_S249542_gap</vt:lpstr>
      <vt:lpstr>LIMIS_S_1!dtl_DtlLIMIS_S249542_result</vt:lpstr>
      <vt:lpstr>LIMIS_S_1!dtl_DtlLIMIS_S249542_result1</vt:lpstr>
      <vt:lpstr>LIMIS_S_1!dtl_DtlLIMIS_S249542_result2</vt:lpstr>
      <vt:lpstr>LIMIS_S_1!dtl_DtlLIMIS_S249542_sample_id</vt:lpstr>
      <vt:lpstr>LIMIS_S_1!dtl_DtlLIMIS_S249542_satisfied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LIMIS_SHJ_1!dtl_DtlLIMIS_SHJ096621</vt:lpstr>
      <vt:lpstr>LIMIS_SHJ_1!dtl_DtlLIMIS_SHJ096621_blank_result</vt:lpstr>
      <vt:lpstr>LIMIS_SHJ_1!dtl_DtlLIMIS_SHJ096621_diff</vt:lpstr>
      <vt:lpstr>LIMIS_SHJ_1!dtl_DtlLIMIS_SHJ096621_sample_result</vt:lpstr>
      <vt:lpstr>LIMIS_SHJ_1!dtl_DtlLIMIS_SHJ096621_std_quality</vt:lpstr>
      <vt:lpstr>LIMIS_SHJ_1!dtl_DtlLIMIS_SHJ096621_std_volume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LIMIS_SHJ_1!dtl_DtlLIMIS_SHJ389894</vt:lpstr>
      <vt:lpstr>LIMIS_SHJ_1!dtl_DtlLIMIS_SHJ389894_analyse_item</vt:lpstr>
      <vt:lpstr>LIMIS_SHJ_1!dtl_DtlLIMIS_SHJ389894_result</vt:lpstr>
      <vt:lpstr>LIMIS_SHJ_1!dtl_DtlLIMIS_SHJ389894_result1</vt:lpstr>
      <vt:lpstr>LIMIS_SHJ_1!dtl_DtlLIMIS_SHJ389894_result1_a</vt:lpstr>
      <vt:lpstr>LIMIS_SHJ_1!dtl_DtlLIMIS_SHJ389894_result1_a_a0</vt:lpstr>
      <vt:lpstr>LIMIS_SHJ_1!dtl_DtlLIMIS_SHJ389894_result2</vt:lpstr>
      <vt:lpstr>LIMIS_SHJ_1!dtl_DtlLIMIS_SHJ389894_result2_a</vt:lpstr>
      <vt:lpstr>LIMIS_SHJ_1!dtl_DtlLIMIS_SHJ389894_result2_a_a0</vt:lpstr>
      <vt:lpstr>LIMIS_SHJ_1!dtl_DtlLIMIS_SHJ389894_sample_id</vt:lpstr>
      <vt:lpstr>LIMIS_SHJ_1!dtl_DtlLIMIS_SHJ389894_satisfied</vt:lpstr>
      <vt:lpstr>LIMIS_SHJ_1!dtl_DtlLIMIS_SHJ389894_uncertainty</vt:lpstr>
      <vt:lpstr>LIMIS_SHJ_1!dtl_DtlLIMIS_SHJ394092</vt:lpstr>
      <vt:lpstr>LIMIS_SHJ_1!dtl_DtlLIMIS_SHJ394092_analyse_item</vt:lpstr>
      <vt:lpstr>LIMIS_SHJ_1!dtl_DtlLIMIS_SHJ394092_gap</vt:lpstr>
      <vt:lpstr>LIMIS_SHJ_1!dtl_DtlLIMIS_SHJ394092_result</vt:lpstr>
      <vt:lpstr>LIMIS_SHJ_1!dtl_DtlLIMIS_SHJ394092_result1</vt:lpstr>
      <vt:lpstr>LIMIS_SHJ_1!dtl_DtlLIMIS_SHJ394092_result2</vt:lpstr>
      <vt:lpstr>LIMIS_SHJ_1!dtl_DtlLIMIS_SHJ394092_sample_id</vt:lpstr>
      <vt:lpstr>LIMIS_SHJ_1!dtl_DtlLIMIS_SHJ394092_satisfied</vt:lpstr>
      <vt:lpstr>LIMIS_SHJ_1!dtl_DtlLIMIS_SHJ579203</vt:lpstr>
      <vt:lpstr>LIMIS_SHJ_1!dtl_DtlLIMIS_SHJ579203_analyse_item</vt:lpstr>
      <vt:lpstr>LIMIS_SHJ_1!dtl_DtlLIMIS_SHJ579203_org_result</vt:lpstr>
      <vt:lpstr>LIMIS_SHJ_1!dtl_DtlLIMIS_SHJ579203_recovery</vt:lpstr>
      <vt:lpstr>LIMIS_SHJ_1!dtl_DtlLIMIS_SHJ579203_sample_id</vt:lpstr>
      <vt:lpstr>LIMIS_SHJ_1!dtl_DtlLIMIS_SHJ579203_satisfied</vt:lpstr>
      <vt:lpstr>LIMIS_SHJ_1!dtl_DtlLIMIS_SHJ579203_std_result</vt:lpstr>
      <vt:lpstr>LIMIS_SHJ_1!dtl_DtlLIMIS_SHJ579203_std_result_a</vt:lpstr>
      <vt:lpstr>LIMIS_SHJ_1!dtl_DtlLIMIS_SHJ579203_std_result_a_a0</vt:lpstr>
      <vt:lpstr>LIMIS_SHJ_1!dtl_DtlLIMIS_SHJ579203_std_volume</vt:lpstr>
      <vt:lpstr>LIMIS_SHJ_1!dtl_DtlLIMIS_SHJ579203_std_weight</vt:lpstr>
      <vt:lpstr>LIMIS_TN_1!dtl_DtlLIMIS_TN071644</vt:lpstr>
      <vt:lpstr>LIMIS_TN_1!dtl_DtlLIMIS_TN071644_analyse_item</vt:lpstr>
      <vt:lpstr>LIMIS_TN_1!dtl_DtlLIMIS_TN071644_result</vt:lpstr>
      <vt:lpstr>LIMIS_TN_1!dtl_DtlLIMIS_TN071644_result1</vt:lpstr>
      <vt:lpstr>LIMIS_TN_1!dtl_DtlLIMIS_TN071644_result1_a</vt:lpstr>
      <vt:lpstr>LIMIS_TN_1!dtl_DtlLIMIS_TN071644_result1_a_a0</vt:lpstr>
      <vt:lpstr>LIMIS_TN_1!dtl_DtlLIMIS_TN071644_result2</vt:lpstr>
      <vt:lpstr>LIMIS_TN_1!dtl_DtlLIMIS_TN071644_result2_a</vt:lpstr>
      <vt:lpstr>LIMIS_TN_1!dtl_DtlLIMIS_TN071644_result2_a0</vt:lpstr>
      <vt:lpstr>LIMIS_TN_1!dtl_DtlLIMIS_TN071644_sample_id</vt:lpstr>
      <vt:lpstr>LIMIS_TN_1!dtl_DtlLIMIS_TN071644_satisfied</vt:lpstr>
      <vt:lpstr>LIMIS_TN_1!dtl_DtlLIMIS_TN071644_uncertainty</vt:lpstr>
      <vt:lpstr>LIMIS_TN_1!dtl_DtlLIMIS_TN076403</vt:lpstr>
      <vt:lpstr>LIMIS_TN_1!dtl_DtlLIMIS_TN076403_analyse_item</vt:lpstr>
      <vt:lpstr>LIMIS_TN_1!dtl_DtlLIMIS_TN076403_org_result</vt:lpstr>
      <vt:lpstr>LIMIS_TN_1!dtl_DtlLIMIS_TN076403_recovery</vt:lpstr>
      <vt:lpstr>LIMIS_TN_1!dtl_DtlLIMIS_TN076403_sample_id</vt:lpstr>
      <vt:lpstr>LIMIS_TN_1!dtl_DtlLIMIS_TN076403_satisfied</vt:lpstr>
      <vt:lpstr>LIMIS_TN_1!dtl_DtlLIMIS_TN076403_std_result</vt:lpstr>
      <vt:lpstr>LIMIS_TN_1!dtl_DtlLIMIS_TN076403_std_result_a</vt:lpstr>
      <vt:lpstr>LIMIS_TN_1!dtl_DtlLIMIS_TN076403_std_result_a_a0</vt:lpstr>
      <vt:lpstr>LIMIS_TN_1!dtl_DtlLIMIS_TN076403_std_volume</vt:lpstr>
      <vt:lpstr>LIMIS_TN_1!dtl_DtlLIMIS_TN076403_std_weight</vt:lpstr>
      <vt:lpstr>LIMIS_TN_1!dtl_DtlLIMIS_TN220181</vt:lpstr>
      <vt:lpstr>LIMIS_TN_1!dtl_DtlLIMIS_TN220181_blank_result</vt:lpstr>
      <vt:lpstr>LIMIS_TN_1!dtl_DtlLIMIS_TN220181_diff</vt:lpstr>
      <vt:lpstr>LIMIS_TN_1!dtl_DtlLIMIS_TN220181_sample_result</vt:lpstr>
      <vt:lpstr>LIMIS_TN_1!dtl_DtlLIMIS_TN220181_std_quality</vt:lpstr>
      <vt:lpstr>LIMIS_TN_1!dtl_DtlLIMIS_TN220181_std_volume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LIMIS_TN_1!dtl_DtlLIMIS_TN422102</vt:lpstr>
      <vt:lpstr>LIMIS_TN_1!dtl_DtlLIMIS_TN422102_analyse_item</vt:lpstr>
      <vt:lpstr>LIMIS_TN_1!dtl_DtlLIMIS_TN422102_gap</vt:lpstr>
      <vt:lpstr>LIMIS_TN_1!dtl_DtlLIMIS_TN422102_result</vt:lpstr>
      <vt:lpstr>LIMIS_TN_1!dtl_DtlLIMIS_TN422102_result1</vt:lpstr>
      <vt:lpstr>LIMIS_TN_1!dtl_DtlLIMIS_TN422102_result2</vt:lpstr>
      <vt:lpstr>LIMIS_TN_1!dtl_DtlLIMIS_TN422102_sample_id</vt:lpstr>
      <vt:lpstr>LIMIS_TN_1!dtl_DtlLIMIS_TN422102_satisfied</vt:lpstr>
      <vt:lpstr>LIMIS_TP_1!dtl_DtlLIMIS_TP116901</vt:lpstr>
      <vt:lpstr>LIMIS_TP_1!dtl_DtlLIMIS_TP116901_blank_result</vt:lpstr>
      <vt:lpstr>LIMIS_TP_1!dtl_DtlLIMIS_TP116901_diff</vt:lpstr>
      <vt:lpstr>LIMIS_TP_1!dtl_DtlLIMIS_TP116901_sample_result</vt:lpstr>
      <vt:lpstr>LIMIS_TP_1!dtl_DtlLIMIS_TP116901_std_quality</vt:lpstr>
      <vt:lpstr>LIMIS_TP_1!dtl_DtlLIMIS_TP116901_std_volume</vt:lpstr>
      <vt:lpstr>LIMIS_TP_1!dtl_DtlLIMIS_TP197463</vt:lpstr>
      <vt:lpstr>LIMIS_TP_1!dtl_DtlLIMIS_TP197463_analyse_item</vt:lpstr>
      <vt:lpstr>LIMIS_TP_1!dtl_DtlLIMIS_TP197463_org_result</vt:lpstr>
      <vt:lpstr>LIMIS_TP_1!dtl_DtlLIMIS_TP197463_recovery</vt:lpstr>
      <vt:lpstr>LIMIS_TP_1!dtl_DtlLIMIS_TP197463_sample_id</vt:lpstr>
      <vt:lpstr>LIMIS_TP_1!dtl_DtlLIMIS_TP197463_satisfied</vt:lpstr>
      <vt:lpstr>LIMIS_TP_1!dtl_DtlLIMIS_TP197463_std_result</vt:lpstr>
      <vt:lpstr>LIMIS_TP_1!dtl_DtlLIMIS_TP197463_std_result_a</vt:lpstr>
      <vt:lpstr>LIMIS_TP_1!dtl_DtlLIMIS_TP197463_std_result_a_a0</vt:lpstr>
      <vt:lpstr>LIMIS_TP_1!dtl_DtlLIMIS_TP197463_std_volume</vt:lpstr>
      <vt:lpstr>LIMIS_TP_1!dtl_DtlLIMIS_TP197463_std_weight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LIMIS_TP_1!dtl_DtlLIMIS_TP474892</vt:lpstr>
      <vt:lpstr>LIMIS_TP_1!dtl_DtlLIMIS_TP474892_analyse_item</vt:lpstr>
      <vt:lpstr>LIMIS_TP_1!dtl_DtlLIMIS_TP474892_gap</vt:lpstr>
      <vt:lpstr>LIMIS_TP_1!dtl_DtlLIMIS_TP474892_result</vt:lpstr>
      <vt:lpstr>LIMIS_TP_1!dtl_DtlLIMIS_TP474892_result1</vt:lpstr>
      <vt:lpstr>LIMIS_TP_1!dtl_DtlLIMIS_TP474892_result2</vt:lpstr>
      <vt:lpstr>LIMIS_TP_1!dtl_DtlLIMIS_TP474892_sample_id</vt:lpstr>
      <vt:lpstr>LIMIS_TP_1!dtl_DtlLIMIS_TP474892_satisfied</vt:lpstr>
      <vt:lpstr>LIMIS_V_P_1_hang!dtl_DtlLIMIS_V_P270880</vt:lpstr>
      <vt:lpstr>LIMIS_V_P_1_hang!dtl_DtlLIMIS_V_P270880_analysis_id</vt:lpstr>
      <vt:lpstr>LIMIS_V_P_1_hang!dtl_DtlLIMIS_V_P270880_blank_absorbance</vt:lpstr>
      <vt:lpstr>LIMIS_V_P_1_hang!dtl_DtlLIMIS_V_P270880_no_blank_absorbance</vt:lpstr>
      <vt:lpstr>LIMIS_V_P_1_hang!dtl_DtlLIMIS_V_P270880_notes</vt:lpstr>
      <vt:lpstr>LIMIS_V_P_1_hang!dtl_DtlLIMIS_V_P270880_sample_absorbance</vt:lpstr>
      <vt:lpstr>LIMIS_V_P_1_hang!dtl_DtlLIMIS_V_P270880_sample_consistency</vt:lpstr>
      <vt:lpstr>LIMIS_V_P_1_hang!dtl_DtlLIMIS_V_P270880_sample_id</vt:lpstr>
      <vt:lpstr>LIMIS_V_P_1_hang!dtl_DtlLIMIS_V_P270880_sample_volume</vt:lpstr>
      <vt:lpstr>LIMIS_YXSP_1!dtl_DtlLIMIS_YXSP173170</vt:lpstr>
      <vt:lpstr>LIMIS_YXSP_1!dtl_DtlLIMIS_YXSP173170_analyse_item</vt:lpstr>
      <vt:lpstr>LIMIS_YXSP_1!dtl_DtlLIMIS_YXSP173170_note</vt:lpstr>
      <vt:lpstr>LIMIS_YXSP_1!dtl_DtlLIMIS_YXSP173170_result</vt:lpstr>
      <vt:lpstr>LIMIS_YXSP_1!dtl_DtlLIMIS_YXSP173170_sample_id</vt:lpstr>
      <vt:lpstr>LIMIS_YXSP_1!dtl_DtlLIMIS_YXSP296751</vt:lpstr>
      <vt:lpstr>LIMIS_YXSP_1!dtl_DtlLIMIS_YXSP296751_analyse_item</vt:lpstr>
      <vt:lpstr>LIMIS_YXSP_1!dtl_DtlLIMIS_YXSP296751_gap</vt:lpstr>
      <vt:lpstr>LIMIS_YXSP_1!dtl_DtlLIMIS_YXSP296751_result</vt:lpstr>
      <vt:lpstr>LIMIS_YXSP_1!dtl_DtlLIMIS_YXSP296751_result1</vt:lpstr>
      <vt:lpstr>LIMIS_YXSP_1!dtl_DtlLIMIS_YXSP296751_result2</vt:lpstr>
      <vt:lpstr>LIMIS_YXSP_1!dtl_DtlLIMIS_YXSP296751_sample_id</vt:lpstr>
      <vt:lpstr>LIMIS_YXSP_1!dtl_DtlLIMIS_YXSP296751_satisfied</vt:lpstr>
      <vt:lpstr>LIMIS_YXSP_1!dtl_DtlLIMIS_YXSP346093</vt:lpstr>
      <vt:lpstr>LIMIS_YXSP_1!dtl_DtlLIMIS_YXSP346093_analyse_item</vt:lpstr>
      <vt:lpstr>LIMIS_YXSP_1!dtl_DtlLIMIS_YXSP346093_result</vt:lpstr>
      <vt:lpstr>LIMIS_YXSP_1!dtl_DtlLIMIS_YXSP346093_result1</vt:lpstr>
      <vt:lpstr>LIMIS_YXSP_1!dtl_DtlLIMIS_YXSP346093_result2</vt:lpstr>
      <vt:lpstr>LIMIS_YXSP_1!dtl_DtlLIMIS_YXSP346093_sample_id</vt:lpstr>
      <vt:lpstr>LIMIS_YXSP_1!dtl_DtlLIMIS_YXSP346093_satisfied</vt:lpstr>
      <vt:lpstr>LIMIS_YXSP_1!dtl_DtlLIMIS_YXSP346093_uncertianty</vt:lpstr>
      <vt:lpstr>LIMIS_YXSP_1!dtl_DtlLIMIS_YXSP526652</vt:lpstr>
      <vt:lpstr>LIMIS_YXSP_1!dtl_DtlLIMIS_YXSP526652_analyse_item</vt:lpstr>
      <vt:lpstr>LIMIS_YXSP_1!dtl_DtlLIMIS_YXSP526652_org_result</vt:lpstr>
      <vt:lpstr>LIMIS_YXSP_1!dtl_DtlLIMIS_YXSP526652_recovery</vt:lpstr>
      <vt:lpstr>LIMIS_YXSP_1!dtl_DtlLIMIS_YXSP526652_sample_id</vt:lpstr>
      <vt:lpstr>LIMIS_YXSP_1!dtl_DtlLIMIS_YXSP526652_satisfied</vt:lpstr>
      <vt:lpstr>LIMIS_YXSP_1!dtl_DtlLIMIS_YXSP526652_std_result</vt:lpstr>
      <vt:lpstr>LIMIS_YXSP_1!dtl_DtlLIMIS_YXSP526652_std_volume</vt:lpstr>
      <vt:lpstr>LIMIS_YZXS_1!dtl_DtlLIMIS_YZXS059622</vt:lpstr>
      <vt:lpstr>LIMIS_YZXS_1!dtl_DtlLIMIS_YZXS059622_analyse_item</vt:lpstr>
      <vt:lpstr>LIMIS_YZXS_1!dtl_DtlLIMIS_YZXS059622_org_result</vt:lpstr>
      <vt:lpstr>LIMIS_YZXS_1!dtl_DtlLIMIS_YZXS059622_recovery</vt:lpstr>
      <vt:lpstr>LIMIS_YZXS_1!dtl_DtlLIMIS_YZXS059622_sample_id</vt:lpstr>
      <vt:lpstr>LIMIS_YZXS_1!dtl_DtlLIMIS_YZXS059622_satisfied</vt:lpstr>
      <vt:lpstr>LIMIS_YZXS_1!dtl_DtlLIMIS_YZXS059622_std_result</vt:lpstr>
      <vt:lpstr>LIMIS_YZXS_1!dtl_DtlLIMIS_YZXS059622_std_volume</vt:lpstr>
      <vt:lpstr>LIMIS_YZXS_1!dtl_DtlLIMIS_YZXS154243</vt:lpstr>
      <vt:lpstr>LIMIS_YZXS_1!dtl_DtlLIMIS_YZXS154243_analyse_item</vt:lpstr>
      <vt:lpstr>LIMIS_YZXS_1!dtl_DtlLIMIS_YZXS154243_result</vt:lpstr>
      <vt:lpstr>LIMIS_YZXS_1!dtl_DtlLIMIS_YZXS154243_result1</vt:lpstr>
      <vt:lpstr>LIMIS_YZXS_1!dtl_DtlLIMIS_YZXS154243_result2</vt:lpstr>
      <vt:lpstr>LIMIS_YZXS_1!dtl_DtlLIMIS_YZXS154243_sample_id</vt:lpstr>
      <vt:lpstr>LIMIS_YZXS_1!dtl_DtlLIMIS_YZXS154243_satisfied</vt:lpstr>
      <vt:lpstr>LIMIS_YZXS_1!dtl_DtlLIMIS_YZXS154243_uncertainty</vt:lpstr>
      <vt:lpstr>LIMIS_YZXS_1!dtl_DtlLIMIS_YZXS308691</vt:lpstr>
      <vt:lpstr>LIMIS_YZXS_1!dtl_DtlLIMIS_YZXS308691_analyse_item</vt:lpstr>
      <vt:lpstr>LIMIS_YZXS_1!dtl_DtlLIMIS_YZXS308691_gap</vt:lpstr>
      <vt:lpstr>LIMIS_YZXS_1!dtl_DtlLIMIS_YZXS308691_result</vt:lpstr>
      <vt:lpstr>LIMIS_YZXS_1!dtl_DtlLIMIS_YZXS308691_result1</vt:lpstr>
      <vt:lpstr>LIMIS_YZXS_1!dtl_DtlLIMIS_YZXS308691_result2</vt:lpstr>
      <vt:lpstr>LIMIS_YZXS_1!dtl_DtlLIMIS_YZXS308691_sample_id</vt:lpstr>
      <vt:lpstr>LIMIS_YZXS_1!dtl_DtlLIMIS_YZXS308691_satisfied</vt:lpstr>
      <vt:lpstr>LIMIS_YZXS_1!dtl_DtlLIMIS_YZXS560700</vt:lpstr>
      <vt:lpstr>LIMIS_YZXS_1!dtl_DtlLIMIS_YZXS560700_analyse_item</vt:lpstr>
      <vt:lpstr>LIMIS_YZXS_1!dtl_DtlLIMIS_YZXS560700_note</vt:lpstr>
      <vt:lpstr>LIMIS_YZXS_1!dtl_DtlLIMIS_YZXS560700_result</vt:lpstr>
      <vt:lpstr>LIMIS_YZXS_1!dtl_DtlLIMIS_YZXS560700_sample_id</vt:lpstr>
      <vt:lpstr>LIMIS_YZYG_1!dtl_DtlLIMIS_YZYG402230</vt:lpstr>
      <vt:lpstr>LIMIS_YZYG_1!dtl_DtlLIMIS_YZYG402230_analyse_item</vt:lpstr>
      <vt:lpstr>LIMIS_YZYG_1!dtl_DtlLIMIS_YZYG402230_note</vt:lpstr>
      <vt:lpstr>LIMIS_YZYG_1!dtl_DtlLIMIS_YZYG402230_result</vt:lpstr>
      <vt:lpstr>LIMIS_YZYG_1!dtl_DtlLIMIS_YZYG402230_sample_id</vt:lpstr>
      <vt:lpstr>LIMIS_YZYG_1!dtl_DtlLIMIS_YZYG539492</vt:lpstr>
      <vt:lpstr>LIMIS_YZYG_1!dtl_DtlLIMIS_YZYG539492_analyse_item</vt:lpstr>
      <vt:lpstr>LIMIS_YZYG_1!dtl_DtlLIMIS_YZYG539492_org_result</vt:lpstr>
      <vt:lpstr>LIMIS_YZYG_1!dtl_DtlLIMIS_YZYG539492_recovery</vt:lpstr>
      <vt:lpstr>LIMIS_YZYG_1!dtl_DtlLIMIS_YZYG539492_sample_id</vt:lpstr>
      <vt:lpstr>LIMIS_YZYG_1!dtl_DtlLIMIS_YZYG539492_satisfied</vt:lpstr>
      <vt:lpstr>LIMIS_YZYG_1!dtl_DtlLIMIS_YZYG539492_std_result</vt:lpstr>
      <vt:lpstr>LIMIS_YZYG_1!dtl_DtlLIMIS_YZYG539492_std_volume</vt:lpstr>
      <vt:lpstr>LIMIS_YZYG_1!dtl_DtlLIMIS_YZYG567463</vt:lpstr>
      <vt:lpstr>LIMIS_YZYG_1!dtl_DtlLIMIS_YZYG567463_analyse_item</vt:lpstr>
      <vt:lpstr>LIMIS_YZYG_1!dtl_DtlLIMIS_YZYG567463_result</vt:lpstr>
      <vt:lpstr>LIMIS_YZYG_1!dtl_DtlLIMIS_YZYG567463_result1</vt:lpstr>
      <vt:lpstr>LIMIS_YZYG_1!dtl_DtlLIMIS_YZYG567463_result2</vt:lpstr>
      <vt:lpstr>LIMIS_YZYG_1!dtl_DtlLIMIS_YZYG567463_sample_id</vt:lpstr>
      <vt:lpstr>LIMIS_YZYG_1!dtl_DtlLIMIS_YZYG567463_satisfied</vt:lpstr>
      <vt:lpstr>LIMIS_YZYG_1!dtl_DtlLIMIS_YZYG567463_uncertainty</vt:lpstr>
      <vt:lpstr>LIMIS_YZYG_1!dtl_DtlLIMIS_YZYG569091</vt:lpstr>
      <vt:lpstr>LIMIS_YZYG_1!dtl_DtlLIMIS_YZYG569091_analyse_item</vt:lpstr>
      <vt:lpstr>LIMIS_YZYG_1!dtl_DtlLIMIS_YZYG569091_gap</vt:lpstr>
      <vt:lpstr>LIMIS_YZYG_1!dtl_DtlLIMIS_YZYG569091_result</vt:lpstr>
      <vt:lpstr>LIMIS_YZYG_1!dtl_DtlLIMIS_YZYG569091_result1</vt:lpstr>
      <vt:lpstr>LIMIS_YZYG_1!dtl_DtlLIMIS_YZYG569091_result2</vt:lpstr>
      <vt:lpstr>LIMIS_YZYG_1!dtl_DtlLIMIS_YZYG569091_sample_id</vt:lpstr>
      <vt:lpstr>LIMIS_YZYG_1!dtl_DtlLIMIS_YZYG569091_satisfied</vt:lpstr>
      <vt:lpstr>NH3_NF2_1_del!dtl_DtlNH3_NF2537880</vt:lpstr>
      <vt:lpstr>NH3_NF2_1_del!dtl_DtlNH3_NF2537880_notes</vt:lpstr>
      <vt:lpstr>NH3_NF2_1_del!dtl_DtlNH3_NF2537880_sample_concentration</vt:lpstr>
      <vt:lpstr>NH3_NF2_1_del!dtl_DtlNH3_NF2537880_sample_id</vt:lpstr>
      <vt:lpstr>LIMIS_CL2_1!equip_type_no</vt:lpstr>
      <vt:lpstr>LIMIS_DHJYS_1!equip_type_no</vt:lpstr>
      <vt:lpstr>LIMIS_HCHO_1!equip_type_no</vt:lpstr>
      <vt:lpstr>LIMIS_LZSP2_1!equip_type_no</vt:lpstr>
      <vt:lpstr>LIMIS_LZZP_1!equip_type_no</vt:lpstr>
      <vt:lpstr>LIMIS_NH3_N_1_hang!equip_type_no</vt:lpstr>
      <vt:lpstr>LIMIS_NO3_1!equip_type_no</vt:lpstr>
      <vt:lpstr>LIMIS_OIL_1!equip_type_no</vt:lpstr>
      <vt:lpstr>LIMIS_QXSP_1!equip_type_no</vt:lpstr>
      <vt:lpstr>LIMIS_QZLD_1!equip_type_no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LIMIS_V_P_1_hang!equip_type_no</vt:lpstr>
      <vt:lpstr>LIMIS_YXSP_1!equip_type_no</vt:lpstr>
      <vt:lpstr>LIMIS_YZXS_1!equip_type_no</vt:lpstr>
      <vt:lpstr>LIMIS_YZYG_1!equip_type_no</vt:lpstr>
      <vt:lpstr>NH3_NF2_1_del!equip_type_no</vt:lpstr>
      <vt:lpstr>LIMIS_LZSP2_1!flow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LIMIS_LZSP2_1!item_standard</vt:lpstr>
      <vt:lpstr>LIMIS_LZZP_1!item_standard</vt:lpstr>
      <vt:lpstr>LIMIS_NH3_N_1_hang!item_standard</vt:lpstr>
      <vt:lpstr>LIMIS_NO3_1!item_standard</vt:lpstr>
      <vt:lpstr>LIMIS_OIL_1!item_standard</vt:lpstr>
      <vt:lpstr>LIMIS_QXSP_1!item_standard</vt:lpstr>
      <vt:lpstr>LIMIS_QZLD_1!item_standard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LIMIS_V_P_1_hang!item_standard</vt:lpstr>
      <vt:lpstr>LIMIS_YXSP_1!item_standard</vt:lpstr>
      <vt:lpstr>LIMIS_YZXS_1!item_standard</vt:lpstr>
      <vt:lpstr>LIMIS_YZYG_1!item_standard</vt:lpstr>
      <vt:lpstr>NH3_NF2_1_del!item_standard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LIMIS_LZSP2_1!sample_date</vt:lpstr>
      <vt:lpstr>LIMIS_LZZP_1!sample_date</vt:lpstr>
      <vt:lpstr>LIMIS_NH3_N_1_hang!sample_date</vt:lpstr>
      <vt:lpstr>LIMIS_NO3_1!sample_date</vt:lpstr>
      <vt:lpstr>LIMIS_OIL_1!sample_date</vt:lpstr>
      <vt:lpstr>LIMIS_QXSP_1!sample_date</vt:lpstr>
      <vt:lpstr>LIMIS_QZLD_1!sample_date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LIMIS_V_P_1_hang!sample_date</vt:lpstr>
      <vt:lpstr>LIMIS_YXSP_1!sample_date</vt:lpstr>
      <vt:lpstr>LIMIS_YZXS_1!sample_date</vt:lpstr>
      <vt:lpstr>LIMIS_YZYG_1!sample_date</vt:lpstr>
      <vt:lpstr>NH3_NF2_1_del!sample_date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LIMIS_LZSP2_1!sample_name</vt:lpstr>
      <vt:lpstr>LIMIS_LZZP_1!sample_name</vt:lpstr>
      <vt:lpstr>LIMIS_NH3_N_1_hang!sample_name</vt:lpstr>
      <vt:lpstr>LIMIS_NO3_1!sample_name</vt:lpstr>
      <vt:lpstr>LIMIS_OIL_1!sample_name</vt:lpstr>
      <vt:lpstr>LIMIS_QXSP_1!sample_name</vt:lpstr>
      <vt:lpstr>LIMIS_QZLD_1!sample_name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LIMIS_V_P_1_hang!sample_name</vt:lpstr>
      <vt:lpstr>LIMIS_YXSP_1!sample_name</vt:lpstr>
      <vt:lpstr>LIMIS_YZXS_1!sample_name</vt:lpstr>
      <vt:lpstr>LIMIS_YZYG_1!sample_name</vt:lpstr>
      <vt:lpstr>NH3_NF2_1_del!sample_name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LIMIS_LZSP2_1!sample_store</vt:lpstr>
      <vt:lpstr>LIMIS_LZZP_1!sample_store</vt:lpstr>
      <vt:lpstr>LIMIS_NH3_N_1_hang!sample_store</vt:lpstr>
      <vt:lpstr>LIMIS_NO3_1!sample_store</vt:lpstr>
      <vt:lpstr>LIMIS_OIL_1!sample_store</vt:lpstr>
      <vt:lpstr>LIMIS_QXSP_1!sample_store</vt:lpstr>
      <vt:lpstr>LIMIS_QZLD_1!sample_store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LIMIS_V_P_1_hang!sample_store</vt:lpstr>
      <vt:lpstr>LIMIS_YXSP_1!sample_store</vt:lpstr>
      <vt:lpstr>LIMIS_YZXS_1!sample_store</vt:lpstr>
      <vt:lpstr>LIMIS_YZYG_1!sample_store</vt:lpstr>
      <vt:lpstr>NH3_NF2_1_del!sample_store</vt:lpstr>
      <vt:lpstr>LIMIS_LZSP2_1!separator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LIMIS_LZSP2_1!task_id</vt:lpstr>
      <vt:lpstr>LIMIS_LZZP_1!task_id</vt:lpstr>
      <vt:lpstr>LIMIS_NH3_N_1_hang!task_id</vt:lpstr>
      <vt:lpstr>LIMIS_NO3_1!task_id</vt:lpstr>
      <vt:lpstr>LIMIS_OIL_1!task_id</vt:lpstr>
      <vt:lpstr>LIMIS_QXSP_1!task_id</vt:lpstr>
      <vt:lpstr>LIMIS_QZLD_1!task_id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LIMIS_V_P_1_hang!task_id</vt:lpstr>
      <vt:lpstr>LIMIS_YXSP_1!task_id</vt:lpstr>
      <vt:lpstr>LIMIS_YZXS_1!task_id</vt:lpstr>
      <vt:lpstr>LIMIS_YZYG_1!task_id</vt:lpstr>
      <vt:lpstr>NH3_NF2_1_del!task_id</vt:lpstr>
      <vt:lpstr>LIMIS_LZSP2_1!temperature</vt:lpstr>
      <vt:lpstr>LIMIS_LZSP2_1!volume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YINCHENGYI</cp:lastModifiedBy>
  <cp:lastPrinted>2015-07-16T08:25:18Z</cp:lastPrinted>
  <dcterms:created xsi:type="dcterms:W3CDTF">2015-03-06T01:29:19Z</dcterms:created>
  <dcterms:modified xsi:type="dcterms:W3CDTF">2015-07-29T11:46:18Z</dcterms:modified>
</cp:coreProperties>
</file>