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0116700\OneDrive - NSW Health Department\BA\data\"/>
    </mc:Choice>
  </mc:AlternateContent>
  <bookViews>
    <workbookView xWindow="-120" yWindow="-120" windowWidth="29040" windowHeight="15840"/>
  </bookViews>
  <sheets>
    <sheet name="sealey_example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D3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G7" i="1" l="1"/>
  <c r="G73" i="1"/>
  <c r="G61" i="1"/>
  <c r="G49" i="1"/>
  <c r="G37" i="1"/>
  <c r="G25" i="1"/>
  <c r="G13" i="1"/>
  <c r="F57" i="1"/>
  <c r="G72" i="1"/>
  <c r="G60" i="1"/>
  <c r="G48" i="1"/>
  <c r="G36" i="1"/>
  <c r="G24" i="1"/>
  <c r="G12" i="1"/>
  <c r="G71" i="1"/>
  <c r="G59" i="1"/>
  <c r="G47" i="1"/>
  <c r="G35" i="1"/>
  <c r="G23" i="1"/>
  <c r="G11" i="1"/>
  <c r="G70" i="1"/>
  <c r="G58" i="1"/>
  <c r="G46" i="1"/>
  <c r="G34" i="1"/>
  <c r="G22" i="1"/>
  <c r="G10" i="1"/>
  <c r="G69" i="1"/>
  <c r="G57" i="1"/>
  <c r="G45" i="1"/>
  <c r="G33" i="1"/>
  <c r="G21" i="1"/>
  <c r="G9" i="1"/>
  <c r="G68" i="1"/>
  <c r="G56" i="1"/>
  <c r="G44" i="1"/>
  <c r="G32" i="1"/>
  <c r="G20" i="1"/>
  <c r="G8" i="1"/>
  <c r="G67" i="1"/>
  <c r="G55" i="1"/>
  <c r="G43" i="1"/>
  <c r="G31" i="1"/>
  <c r="G19" i="1"/>
  <c r="F2" i="1"/>
  <c r="G66" i="1"/>
  <c r="G54" i="1"/>
  <c r="G42" i="1"/>
  <c r="G30" i="1"/>
  <c r="G18" i="1"/>
  <c r="G6" i="1"/>
  <c r="G65" i="1"/>
  <c r="G53" i="1"/>
  <c r="G41" i="1"/>
  <c r="G29" i="1"/>
  <c r="G17" i="1"/>
  <c r="G5" i="1"/>
  <c r="F73" i="1"/>
  <c r="F37" i="1"/>
  <c r="G64" i="1"/>
  <c r="G52" i="1"/>
  <c r="G40" i="1"/>
  <c r="G28" i="1"/>
  <c r="G16" i="1"/>
  <c r="G4" i="1"/>
  <c r="F25" i="1"/>
  <c r="G63" i="1"/>
  <c r="G51" i="1"/>
  <c r="G39" i="1"/>
  <c r="G27" i="1"/>
  <c r="G15" i="1"/>
  <c r="G3" i="1"/>
  <c r="F13" i="1"/>
  <c r="G62" i="1"/>
  <c r="G50" i="1"/>
  <c r="G38" i="1"/>
  <c r="G26" i="1"/>
  <c r="G14" i="1"/>
  <c r="G2" i="1"/>
  <c r="F72" i="1"/>
  <c r="F60" i="1"/>
  <c r="F48" i="1"/>
  <c r="F36" i="1"/>
  <c r="F24" i="1"/>
  <c r="F12" i="1"/>
  <c r="F49" i="1"/>
  <c r="F71" i="1"/>
  <c r="F59" i="1"/>
  <c r="F47" i="1"/>
  <c r="F35" i="1"/>
  <c r="F23" i="1"/>
  <c r="F11" i="1"/>
  <c r="F70" i="1"/>
  <c r="F58" i="1"/>
  <c r="F46" i="1"/>
  <c r="F34" i="1"/>
  <c r="F22" i="1"/>
  <c r="F10" i="1"/>
  <c r="F69" i="1"/>
  <c r="F45" i="1"/>
  <c r="F33" i="1"/>
  <c r="F21" i="1"/>
  <c r="F9" i="1"/>
  <c r="F68" i="1"/>
  <c r="F56" i="1"/>
  <c r="F44" i="1"/>
  <c r="F32" i="1"/>
  <c r="F20" i="1"/>
  <c r="F8" i="1"/>
  <c r="F67" i="1"/>
  <c r="F55" i="1"/>
  <c r="F43" i="1"/>
  <c r="F31" i="1"/>
  <c r="F19" i="1"/>
  <c r="F7" i="1"/>
  <c r="F61" i="1"/>
  <c r="F66" i="1"/>
  <c r="F54" i="1"/>
  <c r="F42" i="1"/>
  <c r="F30" i="1"/>
  <c r="F18" i="1"/>
  <c r="F6" i="1"/>
  <c r="F65" i="1"/>
  <c r="F53" i="1"/>
  <c r="F41" i="1"/>
  <c r="F29" i="1"/>
  <c r="F17" i="1"/>
  <c r="F5" i="1"/>
  <c r="F64" i="1"/>
  <c r="F52" i="1"/>
  <c r="F40" i="1"/>
  <c r="F28" i="1"/>
  <c r="F16" i="1"/>
  <c r="F4" i="1"/>
  <c r="F63" i="1"/>
  <c r="F51" i="1"/>
  <c r="F39" i="1"/>
  <c r="F27" i="1"/>
  <c r="F15" i="1"/>
  <c r="F3" i="1"/>
  <c r="F62" i="1"/>
  <c r="F50" i="1"/>
  <c r="F38" i="1"/>
  <c r="F26" i="1"/>
  <c r="F14" i="1"/>
  <c r="I4" i="1" l="1"/>
  <c r="I6" i="1"/>
  <c r="I67" i="1"/>
  <c r="I21" i="1"/>
  <c r="I58" i="1"/>
  <c r="I14" i="1"/>
  <c r="I62" i="1"/>
  <c r="I39" i="1"/>
  <c r="I16" i="1"/>
  <c r="I64" i="1"/>
  <c r="I41" i="1"/>
  <c r="I18" i="1"/>
  <c r="I66" i="1"/>
  <c r="I31" i="1"/>
  <c r="I8" i="1"/>
  <c r="I56" i="1"/>
  <c r="I33" i="1"/>
  <c r="I22" i="1"/>
  <c r="I70" i="1"/>
  <c r="I47" i="1"/>
  <c r="I12" i="1"/>
  <c r="I60" i="1"/>
  <c r="I13" i="1"/>
  <c r="I2" i="1"/>
  <c r="I57" i="1"/>
  <c r="I27" i="1"/>
  <c r="I29" i="1"/>
  <c r="I19" i="1"/>
  <c r="I10" i="1"/>
  <c r="I35" i="1"/>
  <c r="I48" i="1"/>
  <c r="I73" i="1"/>
  <c r="I26" i="1"/>
  <c r="I3" i="1"/>
  <c r="I51" i="1"/>
  <c r="I28" i="1"/>
  <c r="I5" i="1"/>
  <c r="I53" i="1"/>
  <c r="I30" i="1"/>
  <c r="I61" i="1"/>
  <c r="I43" i="1"/>
  <c r="I20" i="1"/>
  <c r="I68" i="1"/>
  <c r="I45" i="1"/>
  <c r="I34" i="1"/>
  <c r="I11" i="1"/>
  <c r="I59" i="1"/>
  <c r="I24" i="1"/>
  <c r="I72" i="1"/>
  <c r="I50" i="1"/>
  <c r="I52" i="1"/>
  <c r="I54" i="1"/>
  <c r="I44" i="1"/>
  <c r="I49" i="1"/>
  <c r="I25" i="1"/>
  <c r="I38" i="1"/>
  <c r="I15" i="1"/>
  <c r="I63" i="1"/>
  <c r="I40" i="1"/>
  <c r="I17" i="1"/>
  <c r="I65" i="1"/>
  <c r="I42" i="1"/>
  <c r="I7" i="1"/>
  <c r="I55" i="1"/>
  <c r="I32" i="1"/>
  <c r="I9" i="1"/>
  <c r="I69" i="1"/>
  <c r="I46" i="1"/>
  <c r="I23" i="1"/>
  <c r="I71" i="1"/>
  <c r="I36" i="1"/>
  <c r="I37" i="1"/>
</calcChain>
</file>

<file path=xl/sharedStrings.xml><?xml version="1.0" encoding="utf-8"?>
<sst xmlns="http://schemas.openxmlformats.org/spreadsheetml/2006/main" count="9" uniqueCount="9">
  <si>
    <t>Subject</t>
  </si>
  <si>
    <t>Pulse oximeter</t>
  </si>
  <si>
    <t>Saturation monitor</t>
  </si>
  <si>
    <t>Average</t>
  </si>
  <si>
    <t>Difference</t>
  </si>
  <si>
    <t>Bias</t>
  </si>
  <si>
    <t>SD (Bias)</t>
  </si>
  <si>
    <t>Lower LOA</t>
  </si>
  <si>
    <t>Upper 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</si>
</sst>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Agreement between saturation monitor and</a:t>
            </a:r>
            <a:r>
              <a:rPr lang="en-AU" baseline="0"/>
              <a:t> fingertip pulse oximeter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544616"/>
        <c:axId val="6277407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sealey_example!$G$1</c15:sqref>
                        </c15:formulaRef>
                      </c:ext>
                    </c:extLst>
                    <c:strCache>
                      <c:ptCount val="1"/>
                      <c:pt idx="0">
                        <c:v>SD (Bias)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1905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sealey_example!$D$2:$D$73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99.85</c:v>
                      </c:pt>
                      <c:pt idx="1">
                        <c:v>99.9</c:v>
                      </c:pt>
                      <c:pt idx="2">
                        <c:v>99.05</c:v>
                      </c:pt>
                      <c:pt idx="3">
                        <c:v>99.35</c:v>
                      </c:pt>
                      <c:pt idx="4">
                        <c:v>98.75</c:v>
                      </c:pt>
                      <c:pt idx="5">
                        <c:v>97.6</c:v>
                      </c:pt>
                      <c:pt idx="6">
                        <c:v>98</c:v>
                      </c:pt>
                      <c:pt idx="7">
                        <c:v>98.55</c:v>
                      </c:pt>
                      <c:pt idx="8">
                        <c:v>94.3</c:v>
                      </c:pt>
                      <c:pt idx="9">
                        <c:v>96.55</c:v>
                      </c:pt>
                      <c:pt idx="10">
                        <c:v>97.15</c:v>
                      </c:pt>
                      <c:pt idx="11">
                        <c:v>95.35</c:v>
                      </c:pt>
                      <c:pt idx="12">
                        <c:v>97.1</c:v>
                      </c:pt>
                      <c:pt idx="13">
                        <c:v>71.45</c:v>
                      </c:pt>
                      <c:pt idx="14">
                        <c:v>97.4</c:v>
                      </c:pt>
                      <c:pt idx="15">
                        <c:v>84.4</c:v>
                      </c:pt>
                      <c:pt idx="16">
                        <c:v>97.85</c:v>
                      </c:pt>
                      <c:pt idx="17">
                        <c:v>98.6</c:v>
                      </c:pt>
                      <c:pt idx="18">
                        <c:v>93.35</c:v>
                      </c:pt>
                      <c:pt idx="19">
                        <c:v>92.5</c:v>
                      </c:pt>
                      <c:pt idx="20">
                        <c:v>95.35</c:v>
                      </c:pt>
                      <c:pt idx="21">
                        <c:v>81.150000000000006</c:v>
                      </c:pt>
                      <c:pt idx="22">
                        <c:v>96.5</c:v>
                      </c:pt>
                      <c:pt idx="23">
                        <c:v>93.65</c:v>
                      </c:pt>
                      <c:pt idx="24">
                        <c:v>98.95</c:v>
                      </c:pt>
                      <c:pt idx="25">
                        <c:v>98.9</c:v>
                      </c:pt>
                      <c:pt idx="26">
                        <c:v>95.8</c:v>
                      </c:pt>
                      <c:pt idx="27">
                        <c:v>96.65</c:v>
                      </c:pt>
                      <c:pt idx="28">
                        <c:v>96.9</c:v>
                      </c:pt>
                      <c:pt idx="29">
                        <c:v>98.85</c:v>
                      </c:pt>
                      <c:pt idx="30">
                        <c:v>93.45</c:v>
                      </c:pt>
                      <c:pt idx="31">
                        <c:v>96.4</c:v>
                      </c:pt>
                      <c:pt idx="32">
                        <c:v>98.3</c:v>
                      </c:pt>
                      <c:pt idx="33">
                        <c:v>98.8</c:v>
                      </c:pt>
                      <c:pt idx="34">
                        <c:v>94.3</c:v>
                      </c:pt>
                      <c:pt idx="35">
                        <c:v>90.6</c:v>
                      </c:pt>
                      <c:pt idx="36">
                        <c:v>89.5</c:v>
                      </c:pt>
                      <c:pt idx="37">
                        <c:v>93.3</c:v>
                      </c:pt>
                      <c:pt idx="38">
                        <c:v>95.95</c:v>
                      </c:pt>
                      <c:pt idx="39">
                        <c:v>73.75</c:v>
                      </c:pt>
                      <c:pt idx="40">
                        <c:v>82.05</c:v>
                      </c:pt>
                      <c:pt idx="41">
                        <c:v>82.3</c:v>
                      </c:pt>
                      <c:pt idx="42">
                        <c:v>82.8</c:v>
                      </c:pt>
                      <c:pt idx="43">
                        <c:v>82.1</c:v>
                      </c:pt>
                      <c:pt idx="44">
                        <c:v>83.75</c:v>
                      </c:pt>
                      <c:pt idx="45">
                        <c:v>81.8</c:v>
                      </c:pt>
                      <c:pt idx="46">
                        <c:v>83.95</c:v>
                      </c:pt>
                      <c:pt idx="47">
                        <c:v>82.15</c:v>
                      </c:pt>
                      <c:pt idx="48">
                        <c:v>84.25</c:v>
                      </c:pt>
                      <c:pt idx="49">
                        <c:v>93.8</c:v>
                      </c:pt>
                      <c:pt idx="50">
                        <c:v>90</c:v>
                      </c:pt>
                      <c:pt idx="51">
                        <c:v>87.7</c:v>
                      </c:pt>
                      <c:pt idx="52">
                        <c:v>90.1</c:v>
                      </c:pt>
                      <c:pt idx="53">
                        <c:v>89.05</c:v>
                      </c:pt>
                      <c:pt idx="54">
                        <c:v>86.3</c:v>
                      </c:pt>
                      <c:pt idx="55">
                        <c:v>86.25</c:v>
                      </c:pt>
                      <c:pt idx="56">
                        <c:v>85.4</c:v>
                      </c:pt>
                      <c:pt idx="57">
                        <c:v>87.4</c:v>
                      </c:pt>
                      <c:pt idx="58">
                        <c:v>89.75</c:v>
                      </c:pt>
                      <c:pt idx="59">
                        <c:v>89.9</c:v>
                      </c:pt>
                      <c:pt idx="60">
                        <c:v>88.55</c:v>
                      </c:pt>
                      <c:pt idx="61">
                        <c:v>89</c:v>
                      </c:pt>
                      <c:pt idx="62">
                        <c:v>70.900000000000006</c:v>
                      </c:pt>
                      <c:pt idx="63">
                        <c:v>72.05</c:v>
                      </c:pt>
                      <c:pt idx="64">
                        <c:v>72.75</c:v>
                      </c:pt>
                      <c:pt idx="65">
                        <c:v>76.099999999999994</c:v>
                      </c:pt>
                      <c:pt idx="66">
                        <c:v>75.099999999999994</c:v>
                      </c:pt>
                      <c:pt idx="67">
                        <c:v>74.5</c:v>
                      </c:pt>
                      <c:pt idx="68">
                        <c:v>74.8</c:v>
                      </c:pt>
                      <c:pt idx="69">
                        <c:v>77.5</c:v>
                      </c:pt>
                      <c:pt idx="70">
                        <c:v>77.3</c:v>
                      </c:pt>
                      <c:pt idx="71">
                        <c:v>75.400000000000006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sealey_example!$G$2:$G$73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1.2108590246039339</c:v>
                      </c:pt>
                      <c:pt idx="1">
                        <c:v>1.2108590246039339</c:v>
                      </c:pt>
                      <c:pt idx="2">
                        <c:v>1.2108590246039339</c:v>
                      </c:pt>
                      <c:pt idx="3">
                        <c:v>1.2108590246039339</c:v>
                      </c:pt>
                      <c:pt idx="4">
                        <c:v>1.2108590246039339</c:v>
                      </c:pt>
                      <c:pt idx="5">
                        <c:v>1.2108590246039339</c:v>
                      </c:pt>
                      <c:pt idx="6">
                        <c:v>1.2108590246039339</c:v>
                      </c:pt>
                      <c:pt idx="7">
                        <c:v>1.2108590246039339</c:v>
                      </c:pt>
                      <c:pt idx="8">
                        <c:v>1.2108590246039339</c:v>
                      </c:pt>
                      <c:pt idx="9">
                        <c:v>1.2108590246039339</c:v>
                      </c:pt>
                      <c:pt idx="10">
                        <c:v>1.2108590246039339</c:v>
                      </c:pt>
                      <c:pt idx="11">
                        <c:v>1.2108590246039339</c:v>
                      </c:pt>
                      <c:pt idx="12">
                        <c:v>1.2108590246039339</c:v>
                      </c:pt>
                      <c:pt idx="13">
                        <c:v>1.2108590246039339</c:v>
                      </c:pt>
                      <c:pt idx="14">
                        <c:v>1.2108590246039339</c:v>
                      </c:pt>
                      <c:pt idx="15">
                        <c:v>1.2108590246039339</c:v>
                      </c:pt>
                      <c:pt idx="16">
                        <c:v>1.2108590246039339</c:v>
                      </c:pt>
                      <c:pt idx="17">
                        <c:v>1.2108590246039339</c:v>
                      </c:pt>
                      <c:pt idx="18">
                        <c:v>1.2108590246039339</c:v>
                      </c:pt>
                      <c:pt idx="19">
                        <c:v>1.2108590246039339</c:v>
                      </c:pt>
                      <c:pt idx="20">
                        <c:v>1.2108590246039339</c:v>
                      </c:pt>
                      <c:pt idx="21">
                        <c:v>1.2108590246039339</c:v>
                      </c:pt>
                      <c:pt idx="22">
                        <c:v>1.2108590246039339</c:v>
                      </c:pt>
                      <c:pt idx="23">
                        <c:v>1.2108590246039339</c:v>
                      </c:pt>
                      <c:pt idx="24">
                        <c:v>1.2108590246039339</c:v>
                      </c:pt>
                      <c:pt idx="25">
                        <c:v>1.2108590246039339</c:v>
                      </c:pt>
                      <c:pt idx="26">
                        <c:v>1.2108590246039339</c:v>
                      </c:pt>
                      <c:pt idx="27">
                        <c:v>1.2108590246039339</c:v>
                      </c:pt>
                      <c:pt idx="28">
                        <c:v>1.2108590246039339</c:v>
                      </c:pt>
                      <c:pt idx="29">
                        <c:v>1.2108590246039339</c:v>
                      </c:pt>
                      <c:pt idx="30">
                        <c:v>1.2108590246039339</c:v>
                      </c:pt>
                      <c:pt idx="31">
                        <c:v>1.2108590246039339</c:v>
                      </c:pt>
                      <c:pt idx="32">
                        <c:v>1.2108590246039339</c:v>
                      </c:pt>
                      <c:pt idx="33">
                        <c:v>1.2108590246039339</c:v>
                      </c:pt>
                      <c:pt idx="34">
                        <c:v>1.2108590246039339</c:v>
                      </c:pt>
                      <c:pt idx="35">
                        <c:v>1.2108590246039339</c:v>
                      </c:pt>
                      <c:pt idx="36">
                        <c:v>1.2108590246039339</c:v>
                      </c:pt>
                      <c:pt idx="37">
                        <c:v>1.2108590246039339</c:v>
                      </c:pt>
                      <c:pt idx="38">
                        <c:v>1.2108590246039339</c:v>
                      </c:pt>
                      <c:pt idx="39">
                        <c:v>1.2108590246039339</c:v>
                      </c:pt>
                      <c:pt idx="40">
                        <c:v>1.2108590246039339</c:v>
                      </c:pt>
                      <c:pt idx="41">
                        <c:v>1.2108590246039339</c:v>
                      </c:pt>
                      <c:pt idx="42">
                        <c:v>1.2108590246039339</c:v>
                      </c:pt>
                      <c:pt idx="43">
                        <c:v>1.2108590246039339</c:v>
                      </c:pt>
                      <c:pt idx="44">
                        <c:v>1.2108590246039339</c:v>
                      </c:pt>
                      <c:pt idx="45">
                        <c:v>1.2108590246039339</c:v>
                      </c:pt>
                      <c:pt idx="46">
                        <c:v>1.2108590246039339</c:v>
                      </c:pt>
                      <c:pt idx="47">
                        <c:v>1.2108590246039339</c:v>
                      </c:pt>
                      <c:pt idx="48">
                        <c:v>1.2108590246039339</c:v>
                      </c:pt>
                      <c:pt idx="49">
                        <c:v>1.2108590246039339</c:v>
                      </c:pt>
                      <c:pt idx="50">
                        <c:v>1.2108590246039339</c:v>
                      </c:pt>
                      <c:pt idx="51">
                        <c:v>1.2108590246039339</c:v>
                      </c:pt>
                      <c:pt idx="52">
                        <c:v>1.2108590246039339</c:v>
                      </c:pt>
                      <c:pt idx="53">
                        <c:v>1.2108590246039339</c:v>
                      </c:pt>
                      <c:pt idx="54">
                        <c:v>1.2108590246039339</c:v>
                      </c:pt>
                      <c:pt idx="55">
                        <c:v>1.2108590246039339</c:v>
                      </c:pt>
                      <c:pt idx="56">
                        <c:v>1.2108590246039339</c:v>
                      </c:pt>
                      <c:pt idx="57">
                        <c:v>1.2108590246039339</c:v>
                      </c:pt>
                      <c:pt idx="58">
                        <c:v>1.2108590246039339</c:v>
                      </c:pt>
                      <c:pt idx="59">
                        <c:v>1.2108590246039339</c:v>
                      </c:pt>
                      <c:pt idx="60">
                        <c:v>1.2108590246039339</c:v>
                      </c:pt>
                      <c:pt idx="61">
                        <c:v>1.2108590246039339</c:v>
                      </c:pt>
                      <c:pt idx="62">
                        <c:v>1.2108590246039339</c:v>
                      </c:pt>
                      <c:pt idx="63">
                        <c:v>1.2108590246039339</c:v>
                      </c:pt>
                      <c:pt idx="64">
                        <c:v>1.2108590246039339</c:v>
                      </c:pt>
                      <c:pt idx="65">
                        <c:v>1.2108590246039339</c:v>
                      </c:pt>
                      <c:pt idx="66">
                        <c:v>1.2108590246039339</c:v>
                      </c:pt>
                      <c:pt idx="67">
                        <c:v>1.2108590246039339</c:v>
                      </c:pt>
                      <c:pt idx="68">
                        <c:v>1.2108590246039339</c:v>
                      </c:pt>
                      <c:pt idx="69">
                        <c:v>1.2108590246039339</c:v>
                      </c:pt>
                      <c:pt idx="70">
                        <c:v>1.2108590246039339</c:v>
                      </c:pt>
                      <c:pt idx="71">
                        <c:v>1.2108590246039339</c:v>
                      </c:pt>
                    </c:numCache>
                  </c:numRef>
                </c:val>
              </c15:ser>
            </c15:filteredBarSeries>
          </c:ext>
        </c:extLst>
      </c:barChart>
      <c:scatterChart>
        <c:scatterStyle val="lineMarker"/>
        <c:varyColors val="0"/>
        <c:ser>
          <c:idx val="0"/>
          <c:order val="0"/>
          <c:tx>
            <c:strRef>
              <c:f>sealey_example!$E$1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sealey_example!$D$2:$D$73</c:f>
              <c:numCache>
                <c:formatCode>General</c:formatCode>
                <c:ptCount val="72"/>
                <c:pt idx="0">
                  <c:v>99.85</c:v>
                </c:pt>
                <c:pt idx="1">
                  <c:v>99.9</c:v>
                </c:pt>
                <c:pt idx="2">
                  <c:v>99.05</c:v>
                </c:pt>
                <c:pt idx="3">
                  <c:v>99.35</c:v>
                </c:pt>
                <c:pt idx="4">
                  <c:v>98.75</c:v>
                </c:pt>
                <c:pt idx="5">
                  <c:v>97.6</c:v>
                </c:pt>
                <c:pt idx="6">
                  <c:v>98</c:v>
                </c:pt>
                <c:pt idx="7">
                  <c:v>98.55</c:v>
                </c:pt>
                <c:pt idx="8">
                  <c:v>94.3</c:v>
                </c:pt>
                <c:pt idx="9">
                  <c:v>96.55</c:v>
                </c:pt>
                <c:pt idx="10">
                  <c:v>97.15</c:v>
                </c:pt>
                <c:pt idx="11">
                  <c:v>95.35</c:v>
                </c:pt>
                <c:pt idx="12">
                  <c:v>97.1</c:v>
                </c:pt>
                <c:pt idx="13">
                  <c:v>71.45</c:v>
                </c:pt>
                <c:pt idx="14">
                  <c:v>97.4</c:v>
                </c:pt>
                <c:pt idx="15">
                  <c:v>84.4</c:v>
                </c:pt>
                <c:pt idx="16">
                  <c:v>97.85</c:v>
                </c:pt>
                <c:pt idx="17">
                  <c:v>98.6</c:v>
                </c:pt>
                <c:pt idx="18">
                  <c:v>93.35</c:v>
                </c:pt>
                <c:pt idx="19">
                  <c:v>92.5</c:v>
                </c:pt>
                <c:pt idx="20">
                  <c:v>95.35</c:v>
                </c:pt>
                <c:pt idx="21">
                  <c:v>81.150000000000006</c:v>
                </c:pt>
                <c:pt idx="22">
                  <c:v>96.5</c:v>
                </c:pt>
                <c:pt idx="23">
                  <c:v>93.65</c:v>
                </c:pt>
                <c:pt idx="24">
                  <c:v>98.95</c:v>
                </c:pt>
                <c:pt idx="25">
                  <c:v>98.9</c:v>
                </c:pt>
                <c:pt idx="26">
                  <c:v>95.8</c:v>
                </c:pt>
                <c:pt idx="27">
                  <c:v>96.65</c:v>
                </c:pt>
                <c:pt idx="28">
                  <c:v>96.9</c:v>
                </c:pt>
                <c:pt idx="29">
                  <c:v>98.85</c:v>
                </c:pt>
                <c:pt idx="30">
                  <c:v>93.45</c:v>
                </c:pt>
                <c:pt idx="31">
                  <c:v>96.4</c:v>
                </c:pt>
                <c:pt idx="32">
                  <c:v>98.3</c:v>
                </c:pt>
                <c:pt idx="33">
                  <c:v>98.8</c:v>
                </c:pt>
                <c:pt idx="34">
                  <c:v>94.3</c:v>
                </c:pt>
                <c:pt idx="35">
                  <c:v>90.6</c:v>
                </c:pt>
                <c:pt idx="36">
                  <c:v>89.5</c:v>
                </c:pt>
                <c:pt idx="37">
                  <c:v>93.3</c:v>
                </c:pt>
                <c:pt idx="38">
                  <c:v>95.95</c:v>
                </c:pt>
                <c:pt idx="39">
                  <c:v>73.75</c:v>
                </c:pt>
                <c:pt idx="40">
                  <c:v>82.05</c:v>
                </c:pt>
                <c:pt idx="41">
                  <c:v>82.3</c:v>
                </c:pt>
                <c:pt idx="42">
                  <c:v>82.8</c:v>
                </c:pt>
                <c:pt idx="43">
                  <c:v>82.1</c:v>
                </c:pt>
                <c:pt idx="44">
                  <c:v>83.75</c:v>
                </c:pt>
                <c:pt idx="45">
                  <c:v>81.8</c:v>
                </c:pt>
                <c:pt idx="46">
                  <c:v>83.95</c:v>
                </c:pt>
                <c:pt idx="47">
                  <c:v>82.15</c:v>
                </c:pt>
                <c:pt idx="48">
                  <c:v>84.25</c:v>
                </c:pt>
                <c:pt idx="49">
                  <c:v>93.8</c:v>
                </c:pt>
                <c:pt idx="50">
                  <c:v>90</c:v>
                </c:pt>
                <c:pt idx="51">
                  <c:v>87.7</c:v>
                </c:pt>
                <c:pt idx="52">
                  <c:v>90.1</c:v>
                </c:pt>
                <c:pt idx="53">
                  <c:v>89.05</c:v>
                </c:pt>
                <c:pt idx="54">
                  <c:v>86.3</c:v>
                </c:pt>
                <c:pt idx="55">
                  <c:v>86.25</c:v>
                </c:pt>
                <c:pt idx="56">
                  <c:v>85.4</c:v>
                </c:pt>
                <c:pt idx="57">
                  <c:v>87.4</c:v>
                </c:pt>
                <c:pt idx="58">
                  <c:v>89.75</c:v>
                </c:pt>
                <c:pt idx="59">
                  <c:v>89.9</c:v>
                </c:pt>
                <c:pt idx="60">
                  <c:v>88.55</c:v>
                </c:pt>
                <c:pt idx="61">
                  <c:v>89</c:v>
                </c:pt>
                <c:pt idx="62">
                  <c:v>70.900000000000006</c:v>
                </c:pt>
                <c:pt idx="63">
                  <c:v>72.05</c:v>
                </c:pt>
                <c:pt idx="64">
                  <c:v>72.75</c:v>
                </c:pt>
                <c:pt idx="65">
                  <c:v>76.099999999999994</c:v>
                </c:pt>
                <c:pt idx="66">
                  <c:v>75.099999999999994</c:v>
                </c:pt>
                <c:pt idx="67">
                  <c:v>74.5</c:v>
                </c:pt>
                <c:pt idx="68">
                  <c:v>74.8</c:v>
                </c:pt>
                <c:pt idx="69">
                  <c:v>77.5</c:v>
                </c:pt>
                <c:pt idx="70">
                  <c:v>77.3</c:v>
                </c:pt>
                <c:pt idx="71">
                  <c:v>75.400000000000006</c:v>
                </c:pt>
              </c:numCache>
            </c:numRef>
          </c:xVal>
          <c:yVal>
            <c:numRef>
              <c:f>sealey_example!$E$2:$E$73</c:f>
              <c:numCache>
                <c:formatCode>General</c:formatCode>
                <c:ptCount val="72"/>
                <c:pt idx="0">
                  <c:v>0.29999999999999716</c:v>
                </c:pt>
                <c:pt idx="1">
                  <c:v>0.20000000000000284</c:v>
                </c:pt>
                <c:pt idx="2">
                  <c:v>-9.9999999999994316E-2</c:v>
                </c:pt>
                <c:pt idx="3">
                  <c:v>-0.70000000000000284</c:v>
                </c:pt>
                <c:pt idx="4">
                  <c:v>0.5</c:v>
                </c:pt>
                <c:pt idx="5">
                  <c:v>0.79999999999999716</c:v>
                </c:pt>
                <c:pt idx="6">
                  <c:v>0</c:v>
                </c:pt>
                <c:pt idx="7">
                  <c:v>0.90000000000000568</c:v>
                </c:pt>
                <c:pt idx="8">
                  <c:v>-0.59999999999999432</c:v>
                </c:pt>
                <c:pt idx="9">
                  <c:v>-1.0999999999999943</c:v>
                </c:pt>
                <c:pt idx="10">
                  <c:v>-0.29999999999999716</c:v>
                </c:pt>
                <c:pt idx="11">
                  <c:v>-0.70000000000000284</c:v>
                </c:pt>
                <c:pt idx="12">
                  <c:v>-2.2000000000000028</c:v>
                </c:pt>
                <c:pt idx="13">
                  <c:v>1.0999999999999943</c:v>
                </c:pt>
                <c:pt idx="14">
                  <c:v>1.2000000000000028</c:v>
                </c:pt>
                <c:pt idx="15">
                  <c:v>1.2000000000000028</c:v>
                </c:pt>
                <c:pt idx="16">
                  <c:v>0.29999999999999716</c:v>
                </c:pt>
                <c:pt idx="17">
                  <c:v>-1.2000000000000028</c:v>
                </c:pt>
                <c:pt idx="18">
                  <c:v>-0.70000000000000284</c:v>
                </c:pt>
                <c:pt idx="19">
                  <c:v>1</c:v>
                </c:pt>
                <c:pt idx="20">
                  <c:v>1.2999999999999972</c:v>
                </c:pt>
                <c:pt idx="21">
                  <c:v>-2.2999999999999972</c:v>
                </c:pt>
                <c:pt idx="22">
                  <c:v>1</c:v>
                </c:pt>
                <c:pt idx="23">
                  <c:v>-1.2999999999999972</c:v>
                </c:pt>
                <c:pt idx="24">
                  <c:v>9.9999999999994316E-2</c:v>
                </c:pt>
                <c:pt idx="25">
                  <c:v>0.20000000000000284</c:v>
                </c:pt>
                <c:pt idx="26">
                  <c:v>-1.5999999999999943</c:v>
                </c:pt>
                <c:pt idx="27">
                  <c:v>0.70000000000000284</c:v>
                </c:pt>
                <c:pt idx="28">
                  <c:v>0.20000000000000284</c:v>
                </c:pt>
                <c:pt idx="29">
                  <c:v>0.29999999999999716</c:v>
                </c:pt>
                <c:pt idx="30">
                  <c:v>-0.90000000000000568</c:v>
                </c:pt>
                <c:pt idx="31">
                  <c:v>-0.79999999999999716</c:v>
                </c:pt>
                <c:pt idx="32">
                  <c:v>-0.59999999999999432</c:v>
                </c:pt>
                <c:pt idx="33">
                  <c:v>0.40000000000000568</c:v>
                </c:pt>
                <c:pt idx="34">
                  <c:v>-0.59999999999999432</c:v>
                </c:pt>
                <c:pt idx="35">
                  <c:v>-1.2000000000000028</c:v>
                </c:pt>
                <c:pt idx="36">
                  <c:v>-1</c:v>
                </c:pt>
                <c:pt idx="37">
                  <c:v>1.4000000000000057</c:v>
                </c:pt>
                <c:pt idx="38">
                  <c:v>-1.9000000000000057</c:v>
                </c:pt>
                <c:pt idx="39">
                  <c:v>2.5</c:v>
                </c:pt>
                <c:pt idx="40">
                  <c:v>-2.0999999999999943</c:v>
                </c:pt>
                <c:pt idx="41">
                  <c:v>-0.59999999999999432</c:v>
                </c:pt>
                <c:pt idx="42">
                  <c:v>-1.5999999999999943</c:v>
                </c:pt>
                <c:pt idx="43">
                  <c:v>-2.2000000000000028</c:v>
                </c:pt>
                <c:pt idx="44">
                  <c:v>-1.5</c:v>
                </c:pt>
                <c:pt idx="45">
                  <c:v>-1.5999999999999943</c:v>
                </c:pt>
                <c:pt idx="46">
                  <c:v>-1.9000000000000057</c:v>
                </c:pt>
                <c:pt idx="47">
                  <c:v>-0.29999999999999716</c:v>
                </c:pt>
                <c:pt idx="48">
                  <c:v>-0.5</c:v>
                </c:pt>
                <c:pt idx="49">
                  <c:v>-1.5999999999999943</c:v>
                </c:pt>
                <c:pt idx="50">
                  <c:v>-2</c:v>
                </c:pt>
                <c:pt idx="51">
                  <c:v>-1.4000000000000057</c:v>
                </c:pt>
                <c:pt idx="52">
                  <c:v>-2.2000000000000028</c:v>
                </c:pt>
                <c:pt idx="53">
                  <c:v>-2.0999999999999943</c:v>
                </c:pt>
                <c:pt idx="54">
                  <c:v>1.4000000000000057</c:v>
                </c:pt>
                <c:pt idx="55">
                  <c:v>1.5</c:v>
                </c:pt>
                <c:pt idx="56">
                  <c:v>1.2000000000000028</c:v>
                </c:pt>
                <c:pt idx="57">
                  <c:v>-0.79999999999999716</c:v>
                </c:pt>
                <c:pt idx="58">
                  <c:v>-1.5</c:v>
                </c:pt>
                <c:pt idx="59">
                  <c:v>-1.7999999999999972</c:v>
                </c:pt>
                <c:pt idx="60">
                  <c:v>0.90000000000000568</c:v>
                </c:pt>
                <c:pt idx="61">
                  <c:v>-2</c:v>
                </c:pt>
                <c:pt idx="62">
                  <c:v>-1.7999999999999972</c:v>
                </c:pt>
                <c:pt idx="63">
                  <c:v>-9.9999999999994316E-2</c:v>
                </c:pt>
                <c:pt idx="64">
                  <c:v>-1.5</c:v>
                </c:pt>
                <c:pt idx="65">
                  <c:v>1.7999999999999972</c:v>
                </c:pt>
                <c:pt idx="66">
                  <c:v>-0.20000000000000284</c:v>
                </c:pt>
                <c:pt idx="67">
                  <c:v>-1</c:v>
                </c:pt>
                <c:pt idx="68">
                  <c:v>-1.5999999999999943</c:v>
                </c:pt>
                <c:pt idx="69">
                  <c:v>1</c:v>
                </c:pt>
                <c:pt idx="70">
                  <c:v>-0.59999999999999432</c:v>
                </c:pt>
                <c:pt idx="71">
                  <c:v>1.2000000000000028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sealey_example!$F$1</c:f>
              <c:strCache>
                <c:ptCount val="1"/>
                <c:pt idx="0">
                  <c:v>Bias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sealey_example!$D$2:$D$73</c:f>
              <c:numCache>
                <c:formatCode>General</c:formatCode>
                <c:ptCount val="72"/>
                <c:pt idx="0">
                  <c:v>99.85</c:v>
                </c:pt>
                <c:pt idx="1">
                  <c:v>99.9</c:v>
                </c:pt>
                <c:pt idx="2">
                  <c:v>99.05</c:v>
                </c:pt>
                <c:pt idx="3">
                  <c:v>99.35</c:v>
                </c:pt>
                <c:pt idx="4">
                  <c:v>98.75</c:v>
                </c:pt>
                <c:pt idx="5">
                  <c:v>97.6</c:v>
                </c:pt>
                <c:pt idx="6">
                  <c:v>98</c:v>
                </c:pt>
                <c:pt idx="7">
                  <c:v>98.55</c:v>
                </c:pt>
                <c:pt idx="8">
                  <c:v>94.3</c:v>
                </c:pt>
                <c:pt idx="9">
                  <c:v>96.55</c:v>
                </c:pt>
                <c:pt idx="10">
                  <c:v>97.15</c:v>
                </c:pt>
                <c:pt idx="11">
                  <c:v>95.35</c:v>
                </c:pt>
                <c:pt idx="12">
                  <c:v>97.1</c:v>
                </c:pt>
                <c:pt idx="13">
                  <c:v>71.45</c:v>
                </c:pt>
                <c:pt idx="14">
                  <c:v>97.4</c:v>
                </c:pt>
                <c:pt idx="15">
                  <c:v>84.4</c:v>
                </c:pt>
                <c:pt idx="16">
                  <c:v>97.85</c:v>
                </c:pt>
                <c:pt idx="17">
                  <c:v>98.6</c:v>
                </c:pt>
                <c:pt idx="18">
                  <c:v>93.35</c:v>
                </c:pt>
                <c:pt idx="19">
                  <c:v>92.5</c:v>
                </c:pt>
                <c:pt idx="20">
                  <c:v>95.35</c:v>
                </c:pt>
                <c:pt idx="21">
                  <c:v>81.150000000000006</c:v>
                </c:pt>
                <c:pt idx="22">
                  <c:v>96.5</c:v>
                </c:pt>
                <c:pt idx="23">
                  <c:v>93.65</c:v>
                </c:pt>
                <c:pt idx="24">
                  <c:v>98.95</c:v>
                </c:pt>
                <c:pt idx="25">
                  <c:v>98.9</c:v>
                </c:pt>
                <c:pt idx="26">
                  <c:v>95.8</c:v>
                </c:pt>
                <c:pt idx="27">
                  <c:v>96.65</c:v>
                </c:pt>
                <c:pt idx="28">
                  <c:v>96.9</c:v>
                </c:pt>
                <c:pt idx="29">
                  <c:v>98.85</c:v>
                </c:pt>
                <c:pt idx="30">
                  <c:v>93.45</c:v>
                </c:pt>
                <c:pt idx="31">
                  <c:v>96.4</c:v>
                </c:pt>
                <c:pt idx="32">
                  <c:v>98.3</c:v>
                </c:pt>
                <c:pt idx="33">
                  <c:v>98.8</c:v>
                </c:pt>
                <c:pt idx="34">
                  <c:v>94.3</c:v>
                </c:pt>
                <c:pt idx="35">
                  <c:v>90.6</c:v>
                </c:pt>
                <c:pt idx="36">
                  <c:v>89.5</c:v>
                </c:pt>
                <c:pt idx="37">
                  <c:v>93.3</c:v>
                </c:pt>
                <c:pt idx="38">
                  <c:v>95.95</c:v>
                </c:pt>
                <c:pt idx="39">
                  <c:v>73.75</c:v>
                </c:pt>
                <c:pt idx="40">
                  <c:v>82.05</c:v>
                </c:pt>
                <c:pt idx="41">
                  <c:v>82.3</c:v>
                </c:pt>
                <c:pt idx="42">
                  <c:v>82.8</c:v>
                </c:pt>
                <c:pt idx="43">
                  <c:v>82.1</c:v>
                </c:pt>
                <c:pt idx="44">
                  <c:v>83.75</c:v>
                </c:pt>
                <c:pt idx="45">
                  <c:v>81.8</c:v>
                </c:pt>
                <c:pt idx="46">
                  <c:v>83.95</c:v>
                </c:pt>
                <c:pt idx="47">
                  <c:v>82.15</c:v>
                </c:pt>
                <c:pt idx="48">
                  <c:v>84.25</c:v>
                </c:pt>
                <c:pt idx="49">
                  <c:v>93.8</c:v>
                </c:pt>
                <c:pt idx="50">
                  <c:v>90</c:v>
                </c:pt>
                <c:pt idx="51">
                  <c:v>87.7</c:v>
                </c:pt>
                <c:pt idx="52">
                  <c:v>90.1</c:v>
                </c:pt>
                <c:pt idx="53">
                  <c:v>89.05</c:v>
                </c:pt>
                <c:pt idx="54">
                  <c:v>86.3</c:v>
                </c:pt>
                <c:pt idx="55">
                  <c:v>86.25</c:v>
                </c:pt>
                <c:pt idx="56">
                  <c:v>85.4</c:v>
                </c:pt>
                <c:pt idx="57">
                  <c:v>87.4</c:v>
                </c:pt>
                <c:pt idx="58">
                  <c:v>89.75</c:v>
                </c:pt>
                <c:pt idx="59">
                  <c:v>89.9</c:v>
                </c:pt>
                <c:pt idx="60">
                  <c:v>88.55</c:v>
                </c:pt>
                <c:pt idx="61">
                  <c:v>89</c:v>
                </c:pt>
                <c:pt idx="62">
                  <c:v>70.900000000000006</c:v>
                </c:pt>
                <c:pt idx="63">
                  <c:v>72.05</c:v>
                </c:pt>
                <c:pt idx="64">
                  <c:v>72.75</c:v>
                </c:pt>
                <c:pt idx="65">
                  <c:v>76.099999999999994</c:v>
                </c:pt>
                <c:pt idx="66">
                  <c:v>75.099999999999994</c:v>
                </c:pt>
                <c:pt idx="67">
                  <c:v>74.5</c:v>
                </c:pt>
                <c:pt idx="68">
                  <c:v>74.8</c:v>
                </c:pt>
                <c:pt idx="69">
                  <c:v>77.5</c:v>
                </c:pt>
                <c:pt idx="70">
                  <c:v>77.3</c:v>
                </c:pt>
                <c:pt idx="71">
                  <c:v>75.400000000000006</c:v>
                </c:pt>
              </c:numCache>
            </c:numRef>
          </c:xVal>
          <c:yVal>
            <c:numRef>
              <c:f>sealey_example!$F$2:$F$73</c:f>
              <c:numCache>
                <c:formatCode>General</c:formatCode>
                <c:ptCount val="72"/>
                <c:pt idx="0">
                  <c:v>-0.41249999999999887</c:v>
                </c:pt>
                <c:pt idx="1">
                  <c:v>-0.41249999999999887</c:v>
                </c:pt>
                <c:pt idx="2">
                  <c:v>-0.41249999999999887</c:v>
                </c:pt>
                <c:pt idx="3">
                  <c:v>-0.41249999999999887</c:v>
                </c:pt>
                <c:pt idx="4">
                  <c:v>-0.41249999999999887</c:v>
                </c:pt>
                <c:pt idx="5">
                  <c:v>-0.41249999999999887</c:v>
                </c:pt>
                <c:pt idx="6">
                  <c:v>-0.41249999999999887</c:v>
                </c:pt>
                <c:pt idx="7">
                  <c:v>-0.41249999999999887</c:v>
                </c:pt>
                <c:pt idx="8">
                  <c:v>-0.41249999999999887</c:v>
                </c:pt>
                <c:pt idx="9">
                  <c:v>-0.41249999999999887</c:v>
                </c:pt>
                <c:pt idx="10">
                  <c:v>-0.41249999999999887</c:v>
                </c:pt>
                <c:pt idx="11">
                  <c:v>-0.41249999999999887</c:v>
                </c:pt>
                <c:pt idx="12">
                  <c:v>-0.41249999999999887</c:v>
                </c:pt>
                <c:pt idx="13">
                  <c:v>-0.41249999999999887</c:v>
                </c:pt>
                <c:pt idx="14">
                  <c:v>-0.41249999999999887</c:v>
                </c:pt>
                <c:pt idx="15">
                  <c:v>-0.41249999999999887</c:v>
                </c:pt>
                <c:pt idx="16">
                  <c:v>-0.41249999999999887</c:v>
                </c:pt>
                <c:pt idx="17">
                  <c:v>-0.41249999999999887</c:v>
                </c:pt>
                <c:pt idx="18">
                  <c:v>-0.41249999999999887</c:v>
                </c:pt>
                <c:pt idx="19">
                  <c:v>-0.41249999999999887</c:v>
                </c:pt>
                <c:pt idx="20">
                  <c:v>-0.41249999999999887</c:v>
                </c:pt>
                <c:pt idx="21">
                  <c:v>-0.41249999999999887</c:v>
                </c:pt>
                <c:pt idx="22">
                  <c:v>-0.41249999999999887</c:v>
                </c:pt>
                <c:pt idx="23">
                  <c:v>-0.41249999999999887</c:v>
                </c:pt>
                <c:pt idx="24">
                  <c:v>-0.41249999999999887</c:v>
                </c:pt>
                <c:pt idx="25">
                  <c:v>-0.41249999999999887</c:v>
                </c:pt>
                <c:pt idx="26">
                  <c:v>-0.41249999999999887</c:v>
                </c:pt>
                <c:pt idx="27">
                  <c:v>-0.41249999999999887</c:v>
                </c:pt>
                <c:pt idx="28">
                  <c:v>-0.41249999999999887</c:v>
                </c:pt>
                <c:pt idx="29">
                  <c:v>-0.41249999999999887</c:v>
                </c:pt>
                <c:pt idx="30">
                  <c:v>-0.41249999999999887</c:v>
                </c:pt>
                <c:pt idx="31">
                  <c:v>-0.41249999999999887</c:v>
                </c:pt>
                <c:pt idx="32">
                  <c:v>-0.41249999999999887</c:v>
                </c:pt>
                <c:pt idx="33">
                  <c:v>-0.41249999999999887</c:v>
                </c:pt>
                <c:pt idx="34">
                  <c:v>-0.41249999999999887</c:v>
                </c:pt>
                <c:pt idx="35">
                  <c:v>-0.41249999999999887</c:v>
                </c:pt>
                <c:pt idx="36">
                  <c:v>-0.41249999999999887</c:v>
                </c:pt>
                <c:pt idx="37">
                  <c:v>-0.41249999999999887</c:v>
                </c:pt>
                <c:pt idx="38">
                  <c:v>-0.41249999999999887</c:v>
                </c:pt>
                <c:pt idx="39">
                  <c:v>-0.41249999999999887</c:v>
                </c:pt>
                <c:pt idx="40">
                  <c:v>-0.41249999999999887</c:v>
                </c:pt>
                <c:pt idx="41">
                  <c:v>-0.41249999999999887</c:v>
                </c:pt>
                <c:pt idx="42">
                  <c:v>-0.41249999999999887</c:v>
                </c:pt>
                <c:pt idx="43">
                  <c:v>-0.41249999999999887</c:v>
                </c:pt>
                <c:pt idx="44">
                  <c:v>-0.41249999999999887</c:v>
                </c:pt>
                <c:pt idx="45">
                  <c:v>-0.41249999999999887</c:v>
                </c:pt>
                <c:pt idx="46">
                  <c:v>-0.41249999999999887</c:v>
                </c:pt>
                <c:pt idx="47">
                  <c:v>-0.41249999999999887</c:v>
                </c:pt>
                <c:pt idx="48">
                  <c:v>-0.41249999999999887</c:v>
                </c:pt>
                <c:pt idx="49">
                  <c:v>-0.41249999999999887</c:v>
                </c:pt>
                <c:pt idx="50">
                  <c:v>-0.41249999999999887</c:v>
                </c:pt>
                <c:pt idx="51">
                  <c:v>-0.41249999999999887</c:v>
                </c:pt>
                <c:pt idx="52">
                  <c:v>-0.41249999999999887</c:v>
                </c:pt>
                <c:pt idx="53">
                  <c:v>-0.41249999999999887</c:v>
                </c:pt>
                <c:pt idx="54">
                  <c:v>-0.41249999999999887</c:v>
                </c:pt>
                <c:pt idx="55">
                  <c:v>-0.41249999999999887</c:v>
                </c:pt>
                <c:pt idx="56">
                  <c:v>-0.41249999999999887</c:v>
                </c:pt>
                <c:pt idx="57">
                  <c:v>-0.41249999999999887</c:v>
                </c:pt>
                <c:pt idx="58">
                  <c:v>-0.41249999999999887</c:v>
                </c:pt>
                <c:pt idx="59">
                  <c:v>-0.41249999999999887</c:v>
                </c:pt>
                <c:pt idx="60">
                  <c:v>-0.41249999999999887</c:v>
                </c:pt>
                <c:pt idx="61">
                  <c:v>-0.41249999999999887</c:v>
                </c:pt>
                <c:pt idx="62">
                  <c:v>-0.41249999999999887</c:v>
                </c:pt>
                <c:pt idx="63">
                  <c:v>-0.41249999999999887</c:v>
                </c:pt>
                <c:pt idx="64">
                  <c:v>-0.41249999999999887</c:v>
                </c:pt>
                <c:pt idx="65">
                  <c:v>-0.41249999999999887</c:v>
                </c:pt>
                <c:pt idx="66">
                  <c:v>-0.41249999999999887</c:v>
                </c:pt>
                <c:pt idx="67">
                  <c:v>-0.41249999999999887</c:v>
                </c:pt>
                <c:pt idx="68">
                  <c:v>-0.41249999999999887</c:v>
                </c:pt>
                <c:pt idx="69">
                  <c:v>-0.41249999999999887</c:v>
                </c:pt>
                <c:pt idx="70">
                  <c:v>-0.41249999999999887</c:v>
                </c:pt>
                <c:pt idx="71">
                  <c:v>-0.41249999999999887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sealey_example!$H$1</c:f>
              <c:strCache>
                <c:ptCount val="1"/>
                <c:pt idx="0">
                  <c:v>Lower LOA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sealey_example!$D$2:$D$73</c:f>
              <c:numCache>
                <c:formatCode>General</c:formatCode>
                <c:ptCount val="72"/>
                <c:pt idx="0">
                  <c:v>99.85</c:v>
                </c:pt>
                <c:pt idx="1">
                  <c:v>99.9</c:v>
                </c:pt>
                <c:pt idx="2">
                  <c:v>99.05</c:v>
                </c:pt>
                <c:pt idx="3">
                  <c:v>99.35</c:v>
                </c:pt>
                <c:pt idx="4">
                  <c:v>98.75</c:v>
                </c:pt>
                <c:pt idx="5">
                  <c:v>97.6</c:v>
                </c:pt>
                <c:pt idx="6">
                  <c:v>98</c:v>
                </c:pt>
                <c:pt idx="7">
                  <c:v>98.55</c:v>
                </c:pt>
                <c:pt idx="8">
                  <c:v>94.3</c:v>
                </c:pt>
                <c:pt idx="9">
                  <c:v>96.55</c:v>
                </c:pt>
                <c:pt idx="10">
                  <c:v>97.15</c:v>
                </c:pt>
                <c:pt idx="11">
                  <c:v>95.35</c:v>
                </c:pt>
                <c:pt idx="12">
                  <c:v>97.1</c:v>
                </c:pt>
                <c:pt idx="13">
                  <c:v>71.45</c:v>
                </c:pt>
                <c:pt idx="14">
                  <c:v>97.4</c:v>
                </c:pt>
                <c:pt idx="15">
                  <c:v>84.4</c:v>
                </c:pt>
                <c:pt idx="16">
                  <c:v>97.85</c:v>
                </c:pt>
                <c:pt idx="17">
                  <c:v>98.6</c:v>
                </c:pt>
                <c:pt idx="18">
                  <c:v>93.35</c:v>
                </c:pt>
                <c:pt idx="19">
                  <c:v>92.5</c:v>
                </c:pt>
                <c:pt idx="20">
                  <c:v>95.35</c:v>
                </c:pt>
                <c:pt idx="21">
                  <c:v>81.150000000000006</c:v>
                </c:pt>
                <c:pt idx="22">
                  <c:v>96.5</c:v>
                </c:pt>
                <c:pt idx="23">
                  <c:v>93.65</c:v>
                </c:pt>
                <c:pt idx="24">
                  <c:v>98.95</c:v>
                </c:pt>
                <c:pt idx="25">
                  <c:v>98.9</c:v>
                </c:pt>
                <c:pt idx="26">
                  <c:v>95.8</c:v>
                </c:pt>
                <c:pt idx="27">
                  <c:v>96.65</c:v>
                </c:pt>
                <c:pt idx="28">
                  <c:v>96.9</c:v>
                </c:pt>
                <c:pt idx="29">
                  <c:v>98.85</c:v>
                </c:pt>
                <c:pt idx="30">
                  <c:v>93.45</c:v>
                </c:pt>
                <c:pt idx="31">
                  <c:v>96.4</c:v>
                </c:pt>
                <c:pt idx="32">
                  <c:v>98.3</c:v>
                </c:pt>
                <c:pt idx="33">
                  <c:v>98.8</c:v>
                </c:pt>
                <c:pt idx="34">
                  <c:v>94.3</c:v>
                </c:pt>
                <c:pt idx="35">
                  <c:v>90.6</c:v>
                </c:pt>
                <c:pt idx="36">
                  <c:v>89.5</c:v>
                </c:pt>
                <c:pt idx="37">
                  <c:v>93.3</c:v>
                </c:pt>
                <c:pt idx="38">
                  <c:v>95.95</c:v>
                </c:pt>
                <c:pt idx="39">
                  <c:v>73.75</c:v>
                </c:pt>
                <c:pt idx="40">
                  <c:v>82.05</c:v>
                </c:pt>
                <c:pt idx="41">
                  <c:v>82.3</c:v>
                </c:pt>
                <c:pt idx="42">
                  <c:v>82.8</c:v>
                </c:pt>
                <c:pt idx="43">
                  <c:v>82.1</c:v>
                </c:pt>
                <c:pt idx="44">
                  <c:v>83.75</c:v>
                </c:pt>
                <c:pt idx="45">
                  <c:v>81.8</c:v>
                </c:pt>
                <c:pt idx="46">
                  <c:v>83.95</c:v>
                </c:pt>
                <c:pt idx="47">
                  <c:v>82.15</c:v>
                </c:pt>
                <c:pt idx="48">
                  <c:v>84.25</c:v>
                </c:pt>
                <c:pt idx="49">
                  <c:v>93.8</c:v>
                </c:pt>
                <c:pt idx="50">
                  <c:v>90</c:v>
                </c:pt>
                <c:pt idx="51">
                  <c:v>87.7</c:v>
                </c:pt>
                <c:pt idx="52">
                  <c:v>90.1</c:v>
                </c:pt>
                <c:pt idx="53">
                  <c:v>89.05</c:v>
                </c:pt>
                <c:pt idx="54">
                  <c:v>86.3</c:v>
                </c:pt>
                <c:pt idx="55">
                  <c:v>86.25</c:v>
                </c:pt>
                <c:pt idx="56">
                  <c:v>85.4</c:v>
                </c:pt>
                <c:pt idx="57">
                  <c:v>87.4</c:v>
                </c:pt>
                <c:pt idx="58">
                  <c:v>89.75</c:v>
                </c:pt>
                <c:pt idx="59">
                  <c:v>89.9</c:v>
                </c:pt>
                <c:pt idx="60">
                  <c:v>88.55</c:v>
                </c:pt>
                <c:pt idx="61">
                  <c:v>89</c:v>
                </c:pt>
                <c:pt idx="62">
                  <c:v>70.900000000000006</c:v>
                </c:pt>
                <c:pt idx="63">
                  <c:v>72.05</c:v>
                </c:pt>
                <c:pt idx="64">
                  <c:v>72.75</c:v>
                </c:pt>
                <c:pt idx="65">
                  <c:v>76.099999999999994</c:v>
                </c:pt>
                <c:pt idx="66">
                  <c:v>75.099999999999994</c:v>
                </c:pt>
                <c:pt idx="67">
                  <c:v>74.5</c:v>
                </c:pt>
                <c:pt idx="68">
                  <c:v>74.8</c:v>
                </c:pt>
                <c:pt idx="69">
                  <c:v>77.5</c:v>
                </c:pt>
                <c:pt idx="70">
                  <c:v>77.3</c:v>
                </c:pt>
                <c:pt idx="71">
                  <c:v>75.400000000000006</c:v>
                </c:pt>
              </c:numCache>
            </c:numRef>
          </c:xVal>
          <c:yVal>
            <c:numRef>
              <c:f>sealey_example!$H$2:$H$73</c:f>
              <c:numCache>
                <c:formatCode>General</c:formatCode>
                <c:ptCount val="72"/>
                <c:pt idx="0">
                  <c:v>-2.785783688223709</c:v>
                </c:pt>
                <c:pt idx="1">
                  <c:v>-2.785783688223709</c:v>
                </c:pt>
                <c:pt idx="2">
                  <c:v>-2.785783688223709</c:v>
                </c:pt>
                <c:pt idx="3">
                  <c:v>-2.785783688223709</c:v>
                </c:pt>
                <c:pt idx="4">
                  <c:v>-2.785783688223709</c:v>
                </c:pt>
                <c:pt idx="5">
                  <c:v>-2.785783688223709</c:v>
                </c:pt>
                <c:pt idx="6">
                  <c:v>-2.785783688223709</c:v>
                </c:pt>
                <c:pt idx="7">
                  <c:v>-2.785783688223709</c:v>
                </c:pt>
                <c:pt idx="8">
                  <c:v>-2.785783688223709</c:v>
                </c:pt>
                <c:pt idx="9">
                  <c:v>-2.785783688223709</c:v>
                </c:pt>
                <c:pt idx="10">
                  <c:v>-2.785783688223709</c:v>
                </c:pt>
                <c:pt idx="11">
                  <c:v>-2.785783688223709</c:v>
                </c:pt>
                <c:pt idx="12">
                  <c:v>-2.785783688223709</c:v>
                </c:pt>
                <c:pt idx="13">
                  <c:v>-2.785783688223709</c:v>
                </c:pt>
                <c:pt idx="14">
                  <c:v>-2.785783688223709</c:v>
                </c:pt>
                <c:pt idx="15">
                  <c:v>-2.785783688223709</c:v>
                </c:pt>
                <c:pt idx="16">
                  <c:v>-2.785783688223709</c:v>
                </c:pt>
                <c:pt idx="17">
                  <c:v>-2.785783688223709</c:v>
                </c:pt>
                <c:pt idx="18">
                  <c:v>-2.785783688223709</c:v>
                </c:pt>
                <c:pt idx="19">
                  <c:v>-2.785783688223709</c:v>
                </c:pt>
                <c:pt idx="20">
                  <c:v>-2.785783688223709</c:v>
                </c:pt>
                <c:pt idx="21">
                  <c:v>-2.785783688223709</c:v>
                </c:pt>
                <c:pt idx="22">
                  <c:v>-2.785783688223709</c:v>
                </c:pt>
                <c:pt idx="23">
                  <c:v>-2.785783688223709</c:v>
                </c:pt>
                <c:pt idx="24">
                  <c:v>-2.785783688223709</c:v>
                </c:pt>
                <c:pt idx="25">
                  <c:v>-2.785783688223709</c:v>
                </c:pt>
                <c:pt idx="26">
                  <c:v>-2.785783688223709</c:v>
                </c:pt>
                <c:pt idx="27">
                  <c:v>-2.785783688223709</c:v>
                </c:pt>
                <c:pt idx="28">
                  <c:v>-2.785783688223709</c:v>
                </c:pt>
                <c:pt idx="29">
                  <c:v>-2.785783688223709</c:v>
                </c:pt>
                <c:pt idx="30">
                  <c:v>-2.785783688223709</c:v>
                </c:pt>
                <c:pt idx="31">
                  <c:v>-2.785783688223709</c:v>
                </c:pt>
                <c:pt idx="32">
                  <c:v>-2.785783688223709</c:v>
                </c:pt>
                <c:pt idx="33">
                  <c:v>-2.785783688223709</c:v>
                </c:pt>
                <c:pt idx="34">
                  <c:v>-2.785783688223709</c:v>
                </c:pt>
                <c:pt idx="35">
                  <c:v>-2.785783688223709</c:v>
                </c:pt>
                <c:pt idx="36">
                  <c:v>-2.785783688223709</c:v>
                </c:pt>
                <c:pt idx="37">
                  <c:v>-2.785783688223709</c:v>
                </c:pt>
                <c:pt idx="38">
                  <c:v>-2.785783688223709</c:v>
                </c:pt>
                <c:pt idx="39">
                  <c:v>-2.785783688223709</c:v>
                </c:pt>
                <c:pt idx="40">
                  <c:v>-2.785783688223709</c:v>
                </c:pt>
                <c:pt idx="41">
                  <c:v>-2.785783688223709</c:v>
                </c:pt>
                <c:pt idx="42">
                  <c:v>-2.785783688223709</c:v>
                </c:pt>
                <c:pt idx="43">
                  <c:v>-2.785783688223709</c:v>
                </c:pt>
                <c:pt idx="44">
                  <c:v>-2.785783688223709</c:v>
                </c:pt>
                <c:pt idx="45">
                  <c:v>-2.785783688223709</c:v>
                </c:pt>
                <c:pt idx="46">
                  <c:v>-2.785783688223709</c:v>
                </c:pt>
                <c:pt idx="47">
                  <c:v>-2.785783688223709</c:v>
                </c:pt>
                <c:pt idx="48">
                  <c:v>-2.785783688223709</c:v>
                </c:pt>
                <c:pt idx="49">
                  <c:v>-2.785783688223709</c:v>
                </c:pt>
                <c:pt idx="50">
                  <c:v>-2.785783688223709</c:v>
                </c:pt>
                <c:pt idx="51">
                  <c:v>-2.785783688223709</c:v>
                </c:pt>
                <c:pt idx="52">
                  <c:v>-2.785783688223709</c:v>
                </c:pt>
                <c:pt idx="53">
                  <c:v>-2.785783688223709</c:v>
                </c:pt>
                <c:pt idx="54">
                  <c:v>-2.785783688223709</c:v>
                </c:pt>
                <c:pt idx="55">
                  <c:v>-2.785783688223709</c:v>
                </c:pt>
                <c:pt idx="56">
                  <c:v>-2.785783688223709</c:v>
                </c:pt>
                <c:pt idx="57">
                  <c:v>-2.785783688223709</c:v>
                </c:pt>
                <c:pt idx="58">
                  <c:v>-2.785783688223709</c:v>
                </c:pt>
                <c:pt idx="59">
                  <c:v>-2.785783688223709</c:v>
                </c:pt>
                <c:pt idx="60">
                  <c:v>-2.785783688223709</c:v>
                </c:pt>
                <c:pt idx="61">
                  <c:v>-2.785783688223709</c:v>
                </c:pt>
                <c:pt idx="62">
                  <c:v>-2.785783688223709</c:v>
                </c:pt>
                <c:pt idx="63">
                  <c:v>-2.785783688223709</c:v>
                </c:pt>
                <c:pt idx="64">
                  <c:v>-2.785783688223709</c:v>
                </c:pt>
                <c:pt idx="65">
                  <c:v>-2.785783688223709</c:v>
                </c:pt>
                <c:pt idx="66">
                  <c:v>-2.785783688223709</c:v>
                </c:pt>
                <c:pt idx="67">
                  <c:v>-2.785783688223709</c:v>
                </c:pt>
                <c:pt idx="68">
                  <c:v>-2.785783688223709</c:v>
                </c:pt>
                <c:pt idx="69">
                  <c:v>-2.785783688223709</c:v>
                </c:pt>
                <c:pt idx="70">
                  <c:v>-2.785783688223709</c:v>
                </c:pt>
                <c:pt idx="71">
                  <c:v>-2.785783688223709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sealey_example!$I$1</c:f>
              <c:strCache>
                <c:ptCount val="1"/>
                <c:pt idx="0">
                  <c:v>Upper LOA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sealey_example!$D$2:$D$73</c:f>
              <c:numCache>
                <c:formatCode>General</c:formatCode>
                <c:ptCount val="72"/>
                <c:pt idx="0">
                  <c:v>99.85</c:v>
                </c:pt>
                <c:pt idx="1">
                  <c:v>99.9</c:v>
                </c:pt>
                <c:pt idx="2">
                  <c:v>99.05</c:v>
                </c:pt>
                <c:pt idx="3">
                  <c:v>99.35</c:v>
                </c:pt>
                <c:pt idx="4">
                  <c:v>98.75</c:v>
                </c:pt>
                <c:pt idx="5">
                  <c:v>97.6</c:v>
                </c:pt>
                <c:pt idx="6">
                  <c:v>98</c:v>
                </c:pt>
                <c:pt idx="7">
                  <c:v>98.55</c:v>
                </c:pt>
                <c:pt idx="8">
                  <c:v>94.3</c:v>
                </c:pt>
                <c:pt idx="9">
                  <c:v>96.55</c:v>
                </c:pt>
                <c:pt idx="10">
                  <c:v>97.15</c:v>
                </c:pt>
                <c:pt idx="11">
                  <c:v>95.35</c:v>
                </c:pt>
                <c:pt idx="12">
                  <c:v>97.1</c:v>
                </c:pt>
                <c:pt idx="13">
                  <c:v>71.45</c:v>
                </c:pt>
                <c:pt idx="14">
                  <c:v>97.4</c:v>
                </c:pt>
                <c:pt idx="15">
                  <c:v>84.4</c:v>
                </c:pt>
                <c:pt idx="16">
                  <c:v>97.85</c:v>
                </c:pt>
                <c:pt idx="17">
                  <c:v>98.6</c:v>
                </c:pt>
                <c:pt idx="18">
                  <c:v>93.35</c:v>
                </c:pt>
                <c:pt idx="19">
                  <c:v>92.5</c:v>
                </c:pt>
                <c:pt idx="20">
                  <c:v>95.35</c:v>
                </c:pt>
                <c:pt idx="21">
                  <c:v>81.150000000000006</c:v>
                </c:pt>
                <c:pt idx="22">
                  <c:v>96.5</c:v>
                </c:pt>
                <c:pt idx="23">
                  <c:v>93.65</c:v>
                </c:pt>
                <c:pt idx="24">
                  <c:v>98.95</c:v>
                </c:pt>
                <c:pt idx="25">
                  <c:v>98.9</c:v>
                </c:pt>
                <c:pt idx="26">
                  <c:v>95.8</c:v>
                </c:pt>
                <c:pt idx="27">
                  <c:v>96.65</c:v>
                </c:pt>
                <c:pt idx="28">
                  <c:v>96.9</c:v>
                </c:pt>
                <c:pt idx="29">
                  <c:v>98.85</c:v>
                </c:pt>
                <c:pt idx="30">
                  <c:v>93.45</c:v>
                </c:pt>
                <c:pt idx="31">
                  <c:v>96.4</c:v>
                </c:pt>
                <c:pt idx="32">
                  <c:v>98.3</c:v>
                </c:pt>
                <c:pt idx="33">
                  <c:v>98.8</c:v>
                </c:pt>
                <c:pt idx="34">
                  <c:v>94.3</c:v>
                </c:pt>
                <c:pt idx="35">
                  <c:v>90.6</c:v>
                </c:pt>
                <c:pt idx="36">
                  <c:v>89.5</c:v>
                </c:pt>
                <c:pt idx="37">
                  <c:v>93.3</c:v>
                </c:pt>
                <c:pt idx="38">
                  <c:v>95.95</c:v>
                </c:pt>
                <c:pt idx="39">
                  <c:v>73.75</c:v>
                </c:pt>
                <c:pt idx="40">
                  <c:v>82.05</c:v>
                </c:pt>
                <c:pt idx="41">
                  <c:v>82.3</c:v>
                </c:pt>
                <c:pt idx="42">
                  <c:v>82.8</c:v>
                </c:pt>
                <c:pt idx="43">
                  <c:v>82.1</c:v>
                </c:pt>
                <c:pt idx="44">
                  <c:v>83.75</c:v>
                </c:pt>
                <c:pt idx="45">
                  <c:v>81.8</c:v>
                </c:pt>
                <c:pt idx="46">
                  <c:v>83.95</c:v>
                </c:pt>
                <c:pt idx="47">
                  <c:v>82.15</c:v>
                </c:pt>
                <c:pt idx="48">
                  <c:v>84.25</c:v>
                </c:pt>
                <c:pt idx="49">
                  <c:v>93.8</c:v>
                </c:pt>
                <c:pt idx="50">
                  <c:v>90</c:v>
                </c:pt>
                <c:pt idx="51">
                  <c:v>87.7</c:v>
                </c:pt>
                <c:pt idx="52">
                  <c:v>90.1</c:v>
                </c:pt>
                <c:pt idx="53">
                  <c:v>89.05</c:v>
                </c:pt>
                <c:pt idx="54">
                  <c:v>86.3</c:v>
                </c:pt>
                <c:pt idx="55">
                  <c:v>86.25</c:v>
                </c:pt>
                <c:pt idx="56">
                  <c:v>85.4</c:v>
                </c:pt>
                <c:pt idx="57">
                  <c:v>87.4</c:v>
                </c:pt>
                <c:pt idx="58">
                  <c:v>89.75</c:v>
                </c:pt>
                <c:pt idx="59">
                  <c:v>89.9</c:v>
                </c:pt>
                <c:pt idx="60">
                  <c:v>88.55</c:v>
                </c:pt>
                <c:pt idx="61">
                  <c:v>89</c:v>
                </c:pt>
                <c:pt idx="62">
                  <c:v>70.900000000000006</c:v>
                </c:pt>
                <c:pt idx="63">
                  <c:v>72.05</c:v>
                </c:pt>
                <c:pt idx="64">
                  <c:v>72.75</c:v>
                </c:pt>
                <c:pt idx="65">
                  <c:v>76.099999999999994</c:v>
                </c:pt>
                <c:pt idx="66">
                  <c:v>75.099999999999994</c:v>
                </c:pt>
                <c:pt idx="67">
                  <c:v>74.5</c:v>
                </c:pt>
                <c:pt idx="68">
                  <c:v>74.8</c:v>
                </c:pt>
                <c:pt idx="69">
                  <c:v>77.5</c:v>
                </c:pt>
                <c:pt idx="70">
                  <c:v>77.3</c:v>
                </c:pt>
                <c:pt idx="71">
                  <c:v>75.400000000000006</c:v>
                </c:pt>
              </c:numCache>
            </c:numRef>
          </c:xVal>
          <c:yVal>
            <c:numRef>
              <c:f>sealey_example!$I$2:$I$73</c:f>
              <c:numCache>
                <c:formatCode>General</c:formatCode>
                <c:ptCount val="72"/>
                <c:pt idx="0">
                  <c:v>1.9607836882237115</c:v>
                </c:pt>
                <c:pt idx="1">
                  <c:v>1.9607836882237115</c:v>
                </c:pt>
                <c:pt idx="2">
                  <c:v>1.9607836882237115</c:v>
                </c:pt>
                <c:pt idx="3">
                  <c:v>1.9607836882237115</c:v>
                </c:pt>
                <c:pt idx="4">
                  <c:v>1.9607836882237115</c:v>
                </c:pt>
                <c:pt idx="5">
                  <c:v>1.9607836882237115</c:v>
                </c:pt>
                <c:pt idx="6">
                  <c:v>1.9607836882237115</c:v>
                </c:pt>
                <c:pt idx="7">
                  <c:v>1.9607836882237115</c:v>
                </c:pt>
                <c:pt idx="8">
                  <c:v>1.9607836882237115</c:v>
                </c:pt>
                <c:pt idx="9">
                  <c:v>1.9607836882237115</c:v>
                </c:pt>
                <c:pt idx="10">
                  <c:v>1.9607836882237115</c:v>
                </c:pt>
                <c:pt idx="11">
                  <c:v>1.9607836882237115</c:v>
                </c:pt>
                <c:pt idx="12">
                  <c:v>1.9607836882237115</c:v>
                </c:pt>
                <c:pt idx="13">
                  <c:v>1.9607836882237115</c:v>
                </c:pt>
                <c:pt idx="14">
                  <c:v>1.9607836882237115</c:v>
                </c:pt>
                <c:pt idx="15">
                  <c:v>1.9607836882237115</c:v>
                </c:pt>
                <c:pt idx="16">
                  <c:v>1.9607836882237115</c:v>
                </c:pt>
                <c:pt idx="17">
                  <c:v>1.9607836882237115</c:v>
                </c:pt>
                <c:pt idx="18">
                  <c:v>1.9607836882237115</c:v>
                </c:pt>
                <c:pt idx="19">
                  <c:v>1.9607836882237115</c:v>
                </c:pt>
                <c:pt idx="20">
                  <c:v>1.9607836882237115</c:v>
                </c:pt>
                <c:pt idx="21">
                  <c:v>1.9607836882237115</c:v>
                </c:pt>
                <c:pt idx="22">
                  <c:v>1.9607836882237115</c:v>
                </c:pt>
                <c:pt idx="23">
                  <c:v>1.9607836882237115</c:v>
                </c:pt>
                <c:pt idx="24">
                  <c:v>1.9607836882237115</c:v>
                </c:pt>
                <c:pt idx="25">
                  <c:v>1.9607836882237115</c:v>
                </c:pt>
                <c:pt idx="26">
                  <c:v>1.9607836882237115</c:v>
                </c:pt>
                <c:pt idx="27">
                  <c:v>1.9607836882237115</c:v>
                </c:pt>
                <c:pt idx="28">
                  <c:v>1.9607836882237115</c:v>
                </c:pt>
                <c:pt idx="29">
                  <c:v>1.9607836882237115</c:v>
                </c:pt>
                <c:pt idx="30">
                  <c:v>1.9607836882237115</c:v>
                </c:pt>
                <c:pt idx="31">
                  <c:v>1.9607836882237115</c:v>
                </c:pt>
                <c:pt idx="32">
                  <c:v>1.9607836882237115</c:v>
                </c:pt>
                <c:pt idx="33">
                  <c:v>1.9607836882237115</c:v>
                </c:pt>
                <c:pt idx="34">
                  <c:v>1.9607836882237115</c:v>
                </c:pt>
                <c:pt idx="35">
                  <c:v>1.9607836882237115</c:v>
                </c:pt>
                <c:pt idx="36">
                  <c:v>1.9607836882237115</c:v>
                </c:pt>
                <c:pt idx="37">
                  <c:v>1.9607836882237115</c:v>
                </c:pt>
                <c:pt idx="38">
                  <c:v>1.9607836882237115</c:v>
                </c:pt>
                <c:pt idx="39">
                  <c:v>1.9607836882237115</c:v>
                </c:pt>
                <c:pt idx="40">
                  <c:v>1.9607836882237115</c:v>
                </c:pt>
                <c:pt idx="41">
                  <c:v>1.9607836882237115</c:v>
                </c:pt>
                <c:pt idx="42">
                  <c:v>1.9607836882237115</c:v>
                </c:pt>
                <c:pt idx="43">
                  <c:v>1.9607836882237115</c:v>
                </c:pt>
                <c:pt idx="44">
                  <c:v>1.9607836882237115</c:v>
                </c:pt>
                <c:pt idx="45">
                  <c:v>1.9607836882237115</c:v>
                </c:pt>
                <c:pt idx="46">
                  <c:v>1.9607836882237115</c:v>
                </c:pt>
                <c:pt idx="47">
                  <c:v>1.9607836882237115</c:v>
                </c:pt>
                <c:pt idx="48">
                  <c:v>1.9607836882237115</c:v>
                </c:pt>
                <c:pt idx="49">
                  <c:v>1.9607836882237115</c:v>
                </c:pt>
                <c:pt idx="50">
                  <c:v>1.9607836882237115</c:v>
                </c:pt>
                <c:pt idx="51">
                  <c:v>1.9607836882237115</c:v>
                </c:pt>
                <c:pt idx="52">
                  <c:v>1.9607836882237115</c:v>
                </c:pt>
                <c:pt idx="53">
                  <c:v>1.9607836882237115</c:v>
                </c:pt>
                <c:pt idx="54">
                  <c:v>1.9607836882237115</c:v>
                </c:pt>
                <c:pt idx="55">
                  <c:v>1.9607836882237115</c:v>
                </c:pt>
                <c:pt idx="56">
                  <c:v>1.9607836882237115</c:v>
                </c:pt>
                <c:pt idx="57">
                  <c:v>1.9607836882237115</c:v>
                </c:pt>
                <c:pt idx="58">
                  <c:v>1.9607836882237115</c:v>
                </c:pt>
                <c:pt idx="59">
                  <c:v>1.9607836882237115</c:v>
                </c:pt>
                <c:pt idx="60">
                  <c:v>1.9607836882237115</c:v>
                </c:pt>
                <c:pt idx="61">
                  <c:v>1.9607836882237115</c:v>
                </c:pt>
                <c:pt idx="62">
                  <c:v>1.9607836882237115</c:v>
                </c:pt>
                <c:pt idx="63">
                  <c:v>1.9607836882237115</c:v>
                </c:pt>
                <c:pt idx="64">
                  <c:v>1.9607836882237115</c:v>
                </c:pt>
                <c:pt idx="65">
                  <c:v>1.9607836882237115</c:v>
                </c:pt>
                <c:pt idx="66">
                  <c:v>1.9607836882237115</c:v>
                </c:pt>
                <c:pt idx="67">
                  <c:v>1.9607836882237115</c:v>
                </c:pt>
                <c:pt idx="68">
                  <c:v>1.9607836882237115</c:v>
                </c:pt>
                <c:pt idx="69">
                  <c:v>1.9607836882237115</c:v>
                </c:pt>
                <c:pt idx="70">
                  <c:v>1.9607836882237115</c:v>
                </c:pt>
                <c:pt idx="71">
                  <c:v>1.9607836882237115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44616"/>
        <c:axId val="627740752"/>
      </c:scatterChart>
      <c:catAx>
        <c:axId val="62354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  <a:r>
                  <a:rPr lang="en-AU" baseline="0"/>
                  <a:t> oxygen saturation (%)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40752"/>
        <c:crosses val="autoZero"/>
        <c:auto val="1"/>
        <c:lblAlgn val="ctr"/>
        <c:lblOffset val="100"/>
        <c:noMultiLvlLbl val="0"/>
      </c:catAx>
      <c:valAx>
        <c:axId val="6277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Difference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4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71436</xdr:rowOff>
    </xdr:from>
    <xdr:to>
      <xdr:col>24</xdr:col>
      <xdr:colOff>76200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73" totalsRowShown="0">
  <autoFilter ref="A1:I73"/>
  <tableColumns count="9">
    <tableColumn id="1" name="Subject"/>
    <tableColumn id="2" name="Pulse oximeter"/>
    <tableColumn id="3" name="Saturation monitor"/>
    <tableColumn id="4" name="Average" dataDxfId="5">
      <calculatedColumnFormula>(Table1[[#This Row],[Pulse oximeter]]+Table1[[#This Row],[Saturation monitor]])/2</calculatedColumnFormula>
    </tableColumn>
    <tableColumn id="5" name="Difference" dataDxfId="4">
      <calculatedColumnFormula>Table1[[#This Row],[Pulse oximeter]]-Table1[[#This Row],[Saturation monitor]]</calculatedColumnFormula>
    </tableColumn>
    <tableColumn id="6" name="Bias" dataDxfId="3">
      <calculatedColumnFormula>AVERAGE(Table1[Difference])</calculatedColumnFormula>
    </tableColumn>
    <tableColumn id="7" name="SD (Bias)" dataDxfId="2">
      <calculatedColumnFormula>_xlfn.STDEV.S(Table1[Difference])</calculatedColumnFormula>
    </tableColumn>
    <tableColumn id="8" name="Lower LOA" dataDxfId="0">
      <calculatedColumnFormula>Table1[[#This Row],[Bias]]-(1.96 *Table1[[#This Row],[SD (Bias)]])</calculatedColumnFormula>
    </tableColumn>
    <tableColumn id="9" name="Upper LOA" dataDxfId="1">
      <calculatedColumnFormula>Table1[[#This Row],[Bias]] + ( 1.96 *Table1[[#This Row],[SD (Bias)]])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T37" sqref="T37"/>
    </sheetView>
  </sheetViews>
  <sheetFormatPr defaultRowHeight="15" x14ac:dyDescent="0.25"/>
  <cols>
    <col min="1" max="1" width="9.7109375" customWidth="1"/>
    <col min="2" max="2" width="16.5703125" customWidth="1"/>
    <col min="3" max="3" width="19.85546875" customWidth="1"/>
    <col min="7" max="7" width="12.28515625" customWidth="1"/>
    <col min="8" max="8" width="14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100</v>
      </c>
      <c r="C2">
        <v>99.7</v>
      </c>
      <c r="D2">
        <f>(Table1[[#This Row],[Pulse oximeter]]+Table1[[#This Row],[Saturation monitor]])/2</f>
        <v>99.85</v>
      </c>
      <c r="E2">
        <f>Table1[[#This Row],[Pulse oximeter]]-Table1[[#This Row],[Saturation monitor]]</f>
        <v>0.29999999999999716</v>
      </c>
      <c r="F2">
        <f>AVERAGE(Table1[Difference])</f>
        <v>-0.41249999999999887</v>
      </c>
      <c r="G2" s="1">
        <f>_xlfn.STDEV.S(Table1[Difference])</f>
        <v>1.2108590246039339</v>
      </c>
      <c r="H2" s="1">
        <f>Table1[[#This Row],[Bias]]-(1.96 *Table1[[#This Row],[SD (Bias)]])</f>
        <v>-2.785783688223709</v>
      </c>
      <c r="I2" s="1">
        <f>Table1[[#This Row],[Bias]] + ( 1.96 *Table1[[#This Row],[SD (Bias)]])</f>
        <v>1.9607836882237115</v>
      </c>
    </row>
    <row r="3" spans="1:9" x14ac:dyDescent="0.25">
      <c r="A3">
        <v>2</v>
      </c>
      <c r="B3">
        <v>100</v>
      </c>
      <c r="C3">
        <v>99.8</v>
      </c>
      <c r="D3">
        <f>(Table1[[#This Row],[Pulse oximeter]]+Table1[[#This Row],[Saturation monitor]])/2</f>
        <v>99.9</v>
      </c>
      <c r="E3">
        <f>Table1[[#This Row],[Pulse oximeter]]-Table1[[#This Row],[Saturation monitor]]</f>
        <v>0.20000000000000284</v>
      </c>
      <c r="F3">
        <f>AVERAGE(Table1[Difference])</f>
        <v>-0.41249999999999887</v>
      </c>
      <c r="G3" s="1">
        <f>_xlfn.STDEV.S(Table1[Difference])</f>
        <v>1.2108590246039339</v>
      </c>
      <c r="H3" s="1">
        <f>Table1[[#This Row],[Bias]]-(1.96 *Table1[[#This Row],[SD (Bias)]])</f>
        <v>-2.785783688223709</v>
      </c>
      <c r="I3" s="1">
        <f>Table1[[#This Row],[Bias]] + ( 1.96 *Table1[[#This Row],[SD (Bias)]])</f>
        <v>1.9607836882237115</v>
      </c>
    </row>
    <row r="4" spans="1:9" x14ac:dyDescent="0.25">
      <c r="A4">
        <v>3</v>
      </c>
      <c r="B4">
        <v>99</v>
      </c>
      <c r="C4">
        <v>99.1</v>
      </c>
      <c r="D4">
        <f>(Table1[[#This Row],[Pulse oximeter]]+Table1[[#This Row],[Saturation monitor]])/2</f>
        <v>99.05</v>
      </c>
      <c r="E4">
        <f>Table1[[#This Row],[Pulse oximeter]]-Table1[[#This Row],[Saturation monitor]]</f>
        <v>-9.9999999999994316E-2</v>
      </c>
      <c r="F4">
        <f>AVERAGE(Table1[Difference])</f>
        <v>-0.41249999999999887</v>
      </c>
      <c r="G4" s="1">
        <f>_xlfn.STDEV.S(Table1[Difference])</f>
        <v>1.2108590246039339</v>
      </c>
      <c r="H4" s="1">
        <f>Table1[[#This Row],[Bias]]-(1.96 *Table1[[#This Row],[SD (Bias)]])</f>
        <v>-2.785783688223709</v>
      </c>
      <c r="I4" s="1">
        <f>Table1[[#This Row],[Bias]] + ( 1.96 *Table1[[#This Row],[SD (Bias)]])</f>
        <v>1.9607836882237115</v>
      </c>
    </row>
    <row r="5" spans="1:9" x14ac:dyDescent="0.25">
      <c r="A5">
        <v>4</v>
      </c>
      <c r="B5">
        <v>99</v>
      </c>
      <c r="C5">
        <v>99.7</v>
      </c>
      <c r="D5">
        <f>(Table1[[#This Row],[Pulse oximeter]]+Table1[[#This Row],[Saturation monitor]])/2</f>
        <v>99.35</v>
      </c>
      <c r="E5">
        <f>Table1[[#This Row],[Pulse oximeter]]-Table1[[#This Row],[Saturation monitor]]</f>
        <v>-0.70000000000000284</v>
      </c>
      <c r="F5">
        <f>AVERAGE(Table1[Difference])</f>
        <v>-0.41249999999999887</v>
      </c>
      <c r="G5" s="1">
        <f>_xlfn.STDEV.S(Table1[Difference])</f>
        <v>1.2108590246039339</v>
      </c>
      <c r="H5" s="1">
        <f>Table1[[#This Row],[Bias]]-(1.96 *Table1[[#This Row],[SD (Bias)]])</f>
        <v>-2.785783688223709</v>
      </c>
      <c r="I5" s="1">
        <f>Table1[[#This Row],[Bias]] + ( 1.96 *Table1[[#This Row],[SD (Bias)]])</f>
        <v>1.9607836882237115</v>
      </c>
    </row>
    <row r="6" spans="1:9" x14ac:dyDescent="0.25">
      <c r="A6">
        <v>5</v>
      </c>
      <c r="B6">
        <v>99</v>
      </c>
      <c r="C6">
        <v>98.5</v>
      </c>
      <c r="D6">
        <f>(Table1[[#This Row],[Pulse oximeter]]+Table1[[#This Row],[Saturation monitor]])/2</f>
        <v>98.75</v>
      </c>
      <c r="E6">
        <f>Table1[[#This Row],[Pulse oximeter]]-Table1[[#This Row],[Saturation monitor]]</f>
        <v>0.5</v>
      </c>
      <c r="F6">
        <f>AVERAGE(Table1[Difference])</f>
        <v>-0.41249999999999887</v>
      </c>
      <c r="G6" s="1">
        <f>_xlfn.STDEV.S(Table1[Difference])</f>
        <v>1.2108590246039339</v>
      </c>
      <c r="H6" s="1">
        <f>Table1[[#This Row],[Bias]]-(1.96 *Table1[[#This Row],[SD (Bias)]])</f>
        <v>-2.785783688223709</v>
      </c>
      <c r="I6" s="1">
        <f>Table1[[#This Row],[Bias]] + ( 1.96 *Table1[[#This Row],[SD (Bias)]])</f>
        <v>1.9607836882237115</v>
      </c>
    </row>
    <row r="7" spans="1:9" x14ac:dyDescent="0.25">
      <c r="A7">
        <v>6</v>
      </c>
      <c r="B7">
        <v>98</v>
      </c>
      <c r="C7">
        <v>97.2</v>
      </c>
      <c r="D7">
        <f>(Table1[[#This Row],[Pulse oximeter]]+Table1[[#This Row],[Saturation monitor]])/2</f>
        <v>97.6</v>
      </c>
      <c r="E7">
        <f>Table1[[#This Row],[Pulse oximeter]]-Table1[[#This Row],[Saturation monitor]]</f>
        <v>0.79999999999999716</v>
      </c>
      <c r="F7">
        <f>AVERAGE(Table1[Difference])</f>
        <v>-0.41249999999999887</v>
      </c>
      <c r="G7" s="1">
        <f>_xlfn.STDEV.S(Table1[Difference])</f>
        <v>1.2108590246039339</v>
      </c>
      <c r="H7" s="1">
        <f>Table1[[#This Row],[Bias]]-(1.96 *Table1[[#This Row],[SD (Bias)]])</f>
        <v>-2.785783688223709</v>
      </c>
      <c r="I7" s="1">
        <f>Table1[[#This Row],[Bias]] + ( 1.96 *Table1[[#This Row],[SD (Bias)]])</f>
        <v>1.9607836882237115</v>
      </c>
    </row>
    <row r="8" spans="1:9" x14ac:dyDescent="0.25">
      <c r="A8">
        <v>7</v>
      </c>
      <c r="B8">
        <v>98</v>
      </c>
      <c r="C8">
        <v>98</v>
      </c>
      <c r="D8">
        <f>(Table1[[#This Row],[Pulse oximeter]]+Table1[[#This Row],[Saturation monitor]])/2</f>
        <v>98</v>
      </c>
      <c r="E8">
        <f>Table1[[#This Row],[Pulse oximeter]]-Table1[[#This Row],[Saturation monitor]]</f>
        <v>0</v>
      </c>
      <c r="F8">
        <f>AVERAGE(Table1[Difference])</f>
        <v>-0.41249999999999887</v>
      </c>
      <c r="G8" s="1">
        <f>_xlfn.STDEV.S(Table1[Difference])</f>
        <v>1.2108590246039339</v>
      </c>
      <c r="H8" s="1">
        <f>Table1[[#This Row],[Bias]]-(1.96 *Table1[[#This Row],[SD (Bias)]])</f>
        <v>-2.785783688223709</v>
      </c>
      <c r="I8" s="1">
        <f>Table1[[#This Row],[Bias]] + ( 1.96 *Table1[[#This Row],[SD (Bias)]])</f>
        <v>1.9607836882237115</v>
      </c>
    </row>
    <row r="9" spans="1:9" x14ac:dyDescent="0.25">
      <c r="A9">
        <v>8</v>
      </c>
      <c r="B9">
        <v>99</v>
      </c>
      <c r="C9">
        <v>98.1</v>
      </c>
      <c r="D9">
        <f>(Table1[[#This Row],[Pulse oximeter]]+Table1[[#This Row],[Saturation monitor]])/2</f>
        <v>98.55</v>
      </c>
      <c r="E9">
        <f>Table1[[#This Row],[Pulse oximeter]]-Table1[[#This Row],[Saturation monitor]]</f>
        <v>0.90000000000000568</v>
      </c>
      <c r="F9">
        <f>AVERAGE(Table1[Difference])</f>
        <v>-0.41249999999999887</v>
      </c>
      <c r="G9" s="1">
        <f>_xlfn.STDEV.S(Table1[Difference])</f>
        <v>1.2108590246039339</v>
      </c>
      <c r="H9" s="1">
        <f>Table1[[#This Row],[Bias]]-(1.96 *Table1[[#This Row],[SD (Bias)]])</f>
        <v>-2.785783688223709</v>
      </c>
      <c r="I9" s="1">
        <f>Table1[[#This Row],[Bias]] + ( 1.96 *Table1[[#This Row],[SD (Bias)]])</f>
        <v>1.9607836882237115</v>
      </c>
    </row>
    <row r="10" spans="1:9" x14ac:dyDescent="0.25">
      <c r="A10">
        <v>9</v>
      </c>
      <c r="B10">
        <v>94</v>
      </c>
      <c r="C10">
        <v>94.6</v>
      </c>
      <c r="D10">
        <f>(Table1[[#This Row],[Pulse oximeter]]+Table1[[#This Row],[Saturation monitor]])/2</f>
        <v>94.3</v>
      </c>
      <c r="E10">
        <f>Table1[[#This Row],[Pulse oximeter]]-Table1[[#This Row],[Saturation monitor]]</f>
        <v>-0.59999999999999432</v>
      </c>
      <c r="F10">
        <f>AVERAGE(Table1[Difference])</f>
        <v>-0.41249999999999887</v>
      </c>
      <c r="G10" s="1">
        <f>_xlfn.STDEV.S(Table1[Difference])</f>
        <v>1.2108590246039339</v>
      </c>
      <c r="H10" s="1">
        <f>Table1[[#This Row],[Bias]]-(1.96 *Table1[[#This Row],[SD (Bias)]])</f>
        <v>-2.785783688223709</v>
      </c>
      <c r="I10" s="1">
        <f>Table1[[#This Row],[Bias]] + ( 1.96 *Table1[[#This Row],[SD (Bias)]])</f>
        <v>1.9607836882237115</v>
      </c>
    </row>
    <row r="11" spans="1:9" x14ac:dyDescent="0.25">
      <c r="A11">
        <v>10</v>
      </c>
      <c r="B11">
        <v>96</v>
      </c>
      <c r="C11">
        <v>97.1</v>
      </c>
      <c r="D11">
        <f>(Table1[[#This Row],[Pulse oximeter]]+Table1[[#This Row],[Saturation monitor]])/2</f>
        <v>96.55</v>
      </c>
      <c r="E11">
        <f>Table1[[#This Row],[Pulse oximeter]]-Table1[[#This Row],[Saturation monitor]]</f>
        <v>-1.0999999999999943</v>
      </c>
      <c r="F11">
        <f>AVERAGE(Table1[Difference])</f>
        <v>-0.41249999999999887</v>
      </c>
      <c r="G11" s="1">
        <f>_xlfn.STDEV.S(Table1[Difference])</f>
        <v>1.2108590246039339</v>
      </c>
      <c r="H11" s="1">
        <f>Table1[[#This Row],[Bias]]-(1.96 *Table1[[#This Row],[SD (Bias)]])</f>
        <v>-2.785783688223709</v>
      </c>
      <c r="I11" s="1">
        <f>Table1[[#This Row],[Bias]] + ( 1.96 *Table1[[#This Row],[SD (Bias)]])</f>
        <v>1.9607836882237115</v>
      </c>
    </row>
    <row r="12" spans="1:9" x14ac:dyDescent="0.25">
      <c r="A12">
        <v>11</v>
      </c>
      <c r="B12">
        <v>97</v>
      </c>
      <c r="C12">
        <v>97.3</v>
      </c>
      <c r="D12">
        <f>(Table1[[#This Row],[Pulse oximeter]]+Table1[[#This Row],[Saturation monitor]])/2</f>
        <v>97.15</v>
      </c>
      <c r="E12">
        <f>Table1[[#This Row],[Pulse oximeter]]-Table1[[#This Row],[Saturation monitor]]</f>
        <v>-0.29999999999999716</v>
      </c>
      <c r="F12">
        <f>AVERAGE(Table1[Difference])</f>
        <v>-0.41249999999999887</v>
      </c>
      <c r="G12" s="1">
        <f>_xlfn.STDEV.S(Table1[Difference])</f>
        <v>1.2108590246039339</v>
      </c>
      <c r="H12" s="1">
        <f>Table1[[#This Row],[Bias]]-(1.96 *Table1[[#This Row],[SD (Bias)]])</f>
        <v>-2.785783688223709</v>
      </c>
      <c r="I12" s="1">
        <f>Table1[[#This Row],[Bias]] + ( 1.96 *Table1[[#This Row],[SD (Bias)]])</f>
        <v>1.9607836882237115</v>
      </c>
    </row>
    <row r="13" spans="1:9" x14ac:dyDescent="0.25">
      <c r="A13">
        <v>12</v>
      </c>
      <c r="B13">
        <v>95</v>
      </c>
      <c r="C13">
        <v>95.7</v>
      </c>
      <c r="D13">
        <f>(Table1[[#This Row],[Pulse oximeter]]+Table1[[#This Row],[Saturation monitor]])/2</f>
        <v>95.35</v>
      </c>
      <c r="E13">
        <f>Table1[[#This Row],[Pulse oximeter]]-Table1[[#This Row],[Saturation monitor]]</f>
        <v>-0.70000000000000284</v>
      </c>
      <c r="F13">
        <f>AVERAGE(Table1[Difference])</f>
        <v>-0.41249999999999887</v>
      </c>
      <c r="G13" s="1">
        <f>_xlfn.STDEV.S(Table1[Difference])</f>
        <v>1.2108590246039339</v>
      </c>
      <c r="H13" s="1">
        <f>Table1[[#This Row],[Bias]]-(1.96 *Table1[[#This Row],[SD (Bias)]])</f>
        <v>-2.785783688223709</v>
      </c>
      <c r="I13" s="1">
        <f>Table1[[#This Row],[Bias]] + ( 1.96 *Table1[[#This Row],[SD (Bias)]])</f>
        <v>1.9607836882237115</v>
      </c>
    </row>
    <row r="14" spans="1:9" x14ac:dyDescent="0.25">
      <c r="A14">
        <v>13</v>
      </c>
      <c r="B14">
        <v>96</v>
      </c>
      <c r="C14">
        <v>98.2</v>
      </c>
      <c r="D14">
        <f>(Table1[[#This Row],[Pulse oximeter]]+Table1[[#This Row],[Saturation monitor]])/2</f>
        <v>97.1</v>
      </c>
      <c r="E14">
        <f>Table1[[#This Row],[Pulse oximeter]]-Table1[[#This Row],[Saturation monitor]]</f>
        <v>-2.2000000000000028</v>
      </c>
      <c r="F14">
        <f>AVERAGE(Table1[Difference])</f>
        <v>-0.41249999999999887</v>
      </c>
      <c r="G14" s="1">
        <f>_xlfn.STDEV.S(Table1[Difference])</f>
        <v>1.2108590246039339</v>
      </c>
      <c r="H14" s="1">
        <f>Table1[[#This Row],[Bias]]-(1.96 *Table1[[#This Row],[SD (Bias)]])</f>
        <v>-2.785783688223709</v>
      </c>
      <c r="I14" s="1">
        <f>Table1[[#This Row],[Bias]] + ( 1.96 *Table1[[#This Row],[SD (Bias)]])</f>
        <v>1.9607836882237115</v>
      </c>
    </row>
    <row r="15" spans="1:9" x14ac:dyDescent="0.25">
      <c r="A15">
        <v>14</v>
      </c>
      <c r="B15">
        <v>72</v>
      </c>
      <c r="C15">
        <v>70.900000000000006</v>
      </c>
      <c r="D15">
        <f>(Table1[[#This Row],[Pulse oximeter]]+Table1[[#This Row],[Saturation monitor]])/2</f>
        <v>71.45</v>
      </c>
      <c r="E15">
        <f>Table1[[#This Row],[Pulse oximeter]]-Table1[[#This Row],[Saturation monitor]]</f>
        <v>1.0999999999999943</v>
      </c>
      <c r="F15">
        <f>AVERAGE(Table1[Difference])</f>
        <v>-0.41249999999999887</v>
      </c>
      <c r="G15" s="1">
        <f>_xlfn.STDEV.S(Table1[Difference])</f>
        <v>1.2108590246039339</v>
      </c>
      <c r="H15" s="1">
        <f>Table1[[#This Row],[Bias]]-(1.96 *Table1[[#This Row],[SD (Bias)]])</f>
        <v>-2.785783688223709</v>
      </c>
      <c r="I15" s="1">
        <f>Table1[[#This Row],[Bias]] + ( 1.96 *Table1[[#This Row],[SD (Bias)]])</f>
        <v>1.9607836882237115</v>
      </c>
    </row>
    <row r="16" spans="1:9" x14ac:dyDescent="0.25">
      <c r="A16">
        <v>15</v>
      </c>
      <c r="B16">
        <v>98</v>
      </c>
      <c r="C16">
        <v>96.8</v>
      </c>
      <c r="D16">
        <f>(Table1[[#This Row],[Pulse oximeter]]+Table1[[#This Row],[Saturation monitor]])/2</f>
        <v>97.4</v>
      </c>
      <c r="E16">
        <f>Table1[[#This Row],[Pulse oximeter]]-Table1[[#This Row],[Saturation monitor]]</f>
        <v>1.2000000000000028</v>
      </c>
      <c r="F16">
        <f>AVERAGE(Table1[Difference])</f>
        <v>-0.41249999999999887</v>
      </c>
      <c r="G16" s="1">
        <f>_xlfn.STDEV.S(Table1[Difference])</f>
        <v>1.2108590246039339</v>
      </c>
      <c r="H16" s="1">
        <f>Table1[[#This Row],[Bias]]-(1.96 *Table1[[#This Row],[SD (Bias)]])</f>
        <v>-2.785783688223709</v>
      </c>
      <c r="I16" s="1">
        <f>Table1[[#This Row],[Bias]] + ( 1.96 *Table1[[#This Row],[SD (Bias)]])</f>
        <v>1.9607836882237115</v>
      </c>
    </row>
    <row r="17" spans="1:9" x14ac:dyDescent="0.25">
      <c r="A17">
        <v>16</v>
      </c>
      <c r="B17">
        <v>85</v>
      </c>
      <c r="C17">
        <v>83.8</v>
      </c>
      <c r="D17">
        <f>(Table1[[#This Row],[Pulse oximeter]]+Table1[[#This Row],[Saturation monitor]])/2</f>
        <v>84.4</v>
      </c>
      <c r="E17">
        <f>Table1[[#This Row],[Pulse oximeter]]-Table1[[#This Row],[Saturation monitor]]</f>
        <v>1.2000000000000028</v>
      </c>
      <c r="F17">
        <f>AVERAGE(Table1[Difference])</f>
        <v>-0.41249999999999887</v>
      </c>
      <c r="G17" s="1">
        <f>_xlfn.STDEV.S(Table1[Difference])</f>
        <v>1.2108590246039339</v>
      </c>
      <c r="H17" s="1">
        <f>Table1[[#This Row],[Bias]]-(1.96 *Table1[[#This Row],[SD (Bias)]])</f>
        <v>-2.785783688223709</v>
      </c>
      <c r="I17" s="1">
        <f>Table1[[#This Row],[Bias]] + ( 1.96 *Table1[[#This Row],[SD (Bias)]])</f>
        <v>1.9607836882237115</v>
      </c>
    </row>
    <row r="18" spans="1:9" x14ac:dyDescent="0.25">
      <c r="A18">
        <v>17</v>
      </c>
      <c r="B18">
        <v>98</v>
      </c>
      <c r="C18">
        <v>97.7</v>
      </c>
      <c r="D18">
        <f>(Table1[[#This Row],[Pulse oximeter]]+Table1[[#This Row],[Saturation monitor]])/2</f>
        <v>97.85</v>
      </c>
      <c r="E18">
        <f>Table1[[#This Row],[Pulse oximeter]]-Table1[[#This Row],[Saturation monitor]]</f>
        <v>0.29999999999999716</v>
      </c>
      <c r="F18">
        <f>AVERAGE(Table1[Difference])</f>
        <v>-0.41249999999999887</v>
      </c>
      <c r="G18" s="1">
        <f>_xlfn.STDEV.S(Table1[Difference])</f>
        <v>1.2108590246039339</v>
      </c>
      <c r="H18" s="1">
        <f>Table1[[#This Row],[Bias]]-(1.96 *Table1[[#This Row],[SD (Bias)]])</f>
        <v>-2.785783688223709</v>
      </c>
      <c r="I18" s="1">
        <f>Table1[[#This Row],[Bias]] + ( 1.96 *Table1[[#This Row],[SD (Bias)]])</f>
        <v>1.9607836882237115</v>
      </c>
    </row>
    <row r="19" spans="1:9" x14ac:dyDescent="0.25">
      <c r="A19">
        <v>18</v>
      </c>
      <c r="B19">
        <v>98</v>
      </c>
      <c r="C19">
        <v>99.2</v>
      </c>
      <c r="D19">
        <f>(Table1[[#This Row],[Pulse oximeter]]+Table1[[#This Row],[Saturation monitor]])/2</f>
        <v>98.6</v>
      </c>
      <c r="E19">
        <f>Table1[[#This Row],[Pulse oximeter]]-Table1[[#This Row],[Saturation monitor]]</f>
        <v>-1.2000000000000028</v>
      </c>
      <c r="F19">
        <f>AVERAGE(Table1[Difference])</f>
        <v>-0.41249999999999887</v>
      </c>
      <c r="G19" s="1">
        <f>_xlfn.STDEV.S(Table1[Difference])</f>
        <v>1.2108590246039339</v>
      </c>
      <c r="H19" s="1">
        <f>Table1[[#This Row],[Bias]]-(1.96 *Table1[[#This Row],[SD (Bias)]])</f>
        <v>-2.785783688223709</v>
      </c>
      <c r="I19" s="1">
        <f>Table1[[#This Row],[Bias]] + ( 1.96 *Table1[[#This Row],[SD (Bias)]])</f>
        <v>1.9607836882237115</v>
      </c>
    </row>
    <row r="20" spans="1:9" x14ac:dyDescent="0.25">
      <c r="A20">
        <v>19</v>
      </c>
      <c r="B20">
        <v>93</v>
      </c>
      <c r="C20">
        <v>93.7</v>
      </c>
      <c r="D20">
        <f>(Table1[[#This Row],[Pulse oximeter]]+Table1[[#This Row],[Saturation monitor]])/2</f>
        <v>93.35</v>
      </c>
      <c r="E20">
        <f>Table1[[#This Row],[Pulse oximeter]]-Table1[[#This Row],[Saturation monitor]]</f>
        <v>-0.70000000000000284</v>
      </c>
      <c r="F20">
        <f>AVERAGE(Table1[Difference])</f>
        <v>-0.41249999999999887</v>
      </c>
      <c r="G20" s="1">
        <f>_xlfn.STDEV.S(Table1[Difference])</f>
        <v>1.2108590246039339</v>
      </c>
      <c r="H20" s="1">
        <f>Table1[[#This Row],[Bias]]-(1.96 *Table1[[#This Row],[SD (Bias)]])</f>
        <v>-2.785783688223709</v>
      </c>
      <c r="I20" s="1">
        <f>Table1[[#This Row],[Bias]] + ( 1.96 *Table1[[#This Row],[SD (Bias)]])</f>
        <v>1.9607836882237115</v>
      </c>
    </row>
    <row r="21" spans="1:9" x14ac:dyDescent="0.25">
      <c r="A21">
        <v>20</v>
      </c>
      <c r="B21">
        <v>93</v>
      </c>
      <c r="C21">
        <v>92</v>
      </c>
      <c r="D21">
        <f>(Table1[[#This Row],[Pulse oximeter]]+Table1[[#This Row],[Saturation monitor]])/2</f>
        <v>92.5</v>
      </c>
      <c r="E21">
        <f>Table1[[#This Row],[Pulse oximeter]]-Table1[[#This Row],[Saturation monitor]]</f>
        <v>1</v>
      </c>
      <c r="F21">
        <f>AVERAGE(Table1[Difference])</f>
        <v>-0.41249999999999887</v>
      </c>
      <c r="G21" s="1">
        <f>_xlfn.STDEV.S(Table1[Difference])</f>
        <v>1.2108590246039339</v>
      </c>
      <c r="H21" s="1">
        <f>Table1[[#This Row],[Bias]]-(1.96 *Table1[[#This Row],[SD (Bias)]])</f>
        <v>-2.785783688223709</v>
      </c>
      <c r="I21" s="1">
        <f>Table1[[#This Row],[Bias]] + ( 1.96 *Table1[[#This Row],[SD (Bias)]])</f>
        <v>1.9607836882237115</v>
      </c>
    </row>
    <row r="22" spans="1:9" x14ac:dyDescent="0.25">
      <c r="A22">
        <v>21</v>
      </c>
      <c r="B22">
        <v>96</v>
      </c>
      <c r="C22">
        <v>94.7</v>
      </c>
      <c r="D22">
        <f>(Table1[[#This Row],[Pulse oximeter]]+Table1[[#This Row],[Saturation monitor]])/2</f>
        <v>95.35</v>
      </c>
      <c r="E22">
        <f>Table1[[#This Row],[Pulse oximeter]]-Table1[[#This Row],[Saturation monitor]]</f>
        <v>1.2999999999999972</v>
      </c>
      <c r="F22">
        <f>AVERAGE(Table1[Difference])</f>
        <v>-0.41249999999999887</v>
      </c>
      <c r="G22" s="1">
        <f>_xlfn.STDEV.S(Table1[Difference])</f>
        <v>1.2108590246039339</v>
      </c>
      <c r="H22" s="1">
        <f>Table1[[#This Row],[Bias]]-(1.96 *Table1[[#This Row],[SD (Bias)]])</f>
        <v>-2.785783688223709</v>
      </c>
      <c r="I22" s="1">
        <f>Table1[[#This Row],[Bias]] + ( 1.96 *Table1[[#This Row],[SD (Bias)]])</f>
        <v>1.9607836882237115</v>
      </c>
    </row>
    <row r="23" spans="1:9" x14ac:dyDescent="0.25">
      <c r="A23">
        <v>22</v>
      </c>
      <c r="B23">
        <v>80</v>
      </c>
      <c r="C23">
        <v>82.3</v>
      </c>
      <c r="D23">
        <f>(Table1[[#This Row],[Pulse oximeter]]+Table1[[#This Row],[Saturation monitor]])/2</f>
        <v>81.150000000000006</v>
      </c>
      <c r="E23">
        <f>Table1[[#This Row],[Pulse oximeter]]-Table1[[#This Row],[Saturation monitor]]</f>
        <v>-2.2999999999999972</v>
      </c>
      <c r="F23">
        <f>AVERAGE(Table1[Difference])</f>
        <v>-0.41249999999999887</v>
      </c>
      <c r="G23" s="1">
        <f>_xlfn.STDEV.S(Table1[Difference])</f>
        <v>1.2108590246039339</v>
      </c>
      <c r="H23" s="1">
        <f>Table1[[#This Row],[Bias]]-(1.96 *Table1[[#This Row],[SD (Bias)]])</f>
        <v>-2.785783688223709</v>
      </c>
      <c r="I23" s="1">
        <f>Table1[[#This Row],[Bias]] + ( 1.96 *Table1[[#This Row],[SD (Bias)]])</f>
        <v>1.9607836882237115</v>
      </c>
    </row>
    <row r="24" spans="1:9" x14ac:dyDescent="0.25">
      <c r="A24">
        <v>23</v>
      </c>
      <c r="B24">
        <v>97</v>
      </c>
      <c r="C24">
        <v>96</v>
      </c>
      <c r="D24">
        <f>(Table1[[#This Row],[Pulse oximeter]]+Table1[[#This Row],[Saturation monitor]])/2</f>
        <v>96.5</v>
      </c>
      <c r="E24">
        <f>Table1[[#This Row],[Pulse oximeter]]-Table1[[#This Row],[Saturation monitor]]</f>
        <v>1</v>
      </c>
      <c r="F24">
        <f>AVERAGE(Table1[Difference])</f>
        <v>-0.41249999999999887</v>
      </c>
      <c r="G24" s="1">
        <f>_xlfn.STDEV.S(Table1[Difference])</f>
        <v>1.2108590246039339</v>
      </c>
      <c r="H24" s="1">
        <f>Table1[[#This Row],[Bias]]-(1.96 *Table1[[#This Row],[SD (Bias)]])</f>
        <v>-2.785783688223709</v>
      </c>
      <c r="I24" s="1">
        <f>Table1[[#This Row],[Bias]] + ( 1.96 *Table1[[#This Row],[SD (Bias)]])</f>
        <v>1.9607836882237115</v>
      </c>
    </row>
    <row r="25" spans="1:9" x14ac:dyDescent="0.25">
      <c r="A25">
        <v>24</v>
      </c>
      <c r="B25">
        <v>93</v>
      </c>
      <c r="C25">
        <v>94.3</v>
      </c>
      <c r="D25">
        <f>(Table1[[#This Row],[Pulse oximeter]]+Table1[[#This Row],[Saturation monitor]])/2</f>
        <v>93.65</v>
      </c>
      <c r="E25">
        <f>Table1[[#This Row],[Pulse oximeter]]-Table1[[#This Row],[Saturation monitor]]</f>
        <v>-1.2999999999999972</v>
      </c>
      <c r="F25">
        <f>AVERAGE(Table1[Difference])</f>
        <v>-0.41249999999999887</v>
      </c>
      <c r="G25" s="1">
        <f>_xlfn.STDEV.S(Table1[Difference])</f>
        <v>1.2108590246039339</v>
      </c>
      <c r="H25" s="1">
        <f>Table1[[#This Row],[Bias]]-(1.96 *Table1[[#This Row],[SD (Bias)]])</f>
        <v>-2.785783688223709</v>
      </c>
      <c r="I25" s="1">
        <f>Table1[[#This Row],[Bias]] + ( 1.96 *Table1[[#This Row],[SD (Bias)]])</f>
        <v>1.9607836882237115</v>
      </c>
    </row>
    <row r="26" spans="1:9" x14ac:dyDescent="0.25">
      <c r="A26">
        <v>25</v>
      </c>
      <c r="B26">
        <v>99</v>
      </c>
      <c r="C26">
        <v>98.9</v>
      </c>
      <c r="D26">
        <f>(Table1[[#This Row],[Pulse oximeter]]+Table1[[#This Row],[Saturation monitor]])/2</f>
        <v>98.95</v>
      </c>
      <c r="E26">
        <f>Table1[[#This Row],[Pulse oximeter]]-Table1[[#This Row],[Saturation monitor]]</f>
        <v>9.9999999999994316E-2</v>
      </c>
      <c r="F26">
        <f>AVERAGE(Table1[Difference])</f>
        <v>-0.41249999999999887</v>
      </c>
      <c r="G26" s="1">
        <f>_xlfn.STDEV.S(Table1[Difference])</f>
        <v>1.2108590246039339</v>
      </c>
      <c r="H26" s="1">
        <f>Table1[[#This Row],[Bias]]-(1.96 *Table1[[#This Row],[SD (Bias)]])</f>
        <v>-2.785783688223709</v>
      </c>
      <c r="I26" s="1">
        <f>Table1[[#This Row],[Bias]] + ( 1.96 *Table1[[#This Row],[SD (Bias)]])</f>
        <v>1.9607836882237115</v>
      </c>
    </row>
    <row r="27" spans="1:9" x14ac:dyDescent="0.25">
      <c r="A27">
        <v>26</v>
      </c>
      <c r="B27">
        <v>99</v>
      </c>
      <c r="C27">
        <v>98.8</v>
      </c>
      <c r="D27">
        <f>(Table1[[#This Row],[Pulse oximeter]]+Table1[[#This Row],[Saturation monitor]])/2</f>
        <v>98.9</v>
      </c>
      <c r="E27">
        <f>Table1[[#This Row],[Pulse oximeter]]-Table1[[#This Row],[Saturation monitor]]</f>
        <v>0.20000000000000284</v>
      </c>
      <c r="F27">
        <f>AVERAGE(Table1[Difference])</f>
        <v>-0.41249999999999887</v>
      </c>
      <c r="G27" s="1">
        <f>_xlfn.STDEV.S(Table1[Difference])</f>
        <v>1.2108590246039339</v>
      </c>
      <c r="H27" s="1">
        <f>Table1[[#This Row],[Bias]]-(1.96 *Table1[[#This Row],[SD (Bias)]])</f>
        <v>-2.785783688223709</v>
      </c>
      <c r="I27" s="1">
        <f>Table1[[#This Row],[Bias]] + ( 1.96 *Table1[[#This Row],[SD (Bias)]])</f>
        <v>1.9607836882237115</v>
      </c>
    </row>
    <row r="28" spans="1:9" x14ac:dyDescent="0.25">
      <c r="A28">
        <v>27</v>
      </c>
      <c r="B28">
        <v>95</v>
      </c>
      <c r="C28">
        <v>96.6</v>
      </c>
      <c r="D28">
        <f>(Table1[[#This Row],[Pulse oximeter]]+Table1[[#This Row],[Saturation monitor]])/2</f>
        <v>95.8</v>
      </c>
      <c r="E28">
        <f>Table1[[#This Row],[Pulse oximeter]]-Table1[[#This Row],[Saturation monitor]]</f>
        <v>-1.5999999999999943</v>
      </c>
      <c r="F28">
        <f>AVERAGE(Table1[Difference])</f>
        <v>-0.41249999999999887</v>
      </c>
      <c r="G28" s="1">
        <f>_xlfn.STDEV.S(Table1[Difference])</f>
        <v>1.2108590246039339</v>
      </c>
      <c r="H28" s="1">
        <f>Table1[[#This Row],[Bias]]-(1.96 *Table1[[#This Row],[SD (Bias)]])</f>
        <v>-2.785783688223709</v>
      </c>
      <c r="I28" s="1">
        <f>Table1[[#This Row],[Bias]] + ( 1.96 *Table1[[#This Row],[SD (Bias)]])</f>
        <v>1.9607836882237115</v>
      </c>
    </row>
    <row r="29" spans="1:9" x14ac:dyDescent="0.25">
      <c r="A29">
        <v>28</v>
      </c>
      <c r="B29">
        <v>97</v>
      </c>
      <c r="C29">
        <v>96.3</v>
      </c>
      <c r="D29">
        <f>(Table1[[#This Row],[Pulse oximeter]]+Table1[[#This Row],[Saturation monitor]])/2</f>
        <v>96.65</v>
      </c>
      <c r="E29">
        <f>Table1[[#This Row],[Pulse oximeter]]-Table1[[#This Row],[Saturation monitor]]</f>
        <v>0.70000000000000284</v>
      </c>
      <c r="F29">
        <f>AVERAGE(Table1[Difference])</f>
        <v>-0.41249999999999887</v>
      </c>
      <c r="G29" s="1">
        <f>_xlfn.STDEV.S(Table1[Difference])</f>
        <v>1.2108590246039339</v>
      </c>
      <c r="H29" s="1">
        <f>Table1[[#This Row],[Bias]]-(1.96 *Table1[[#This Row],[SD (Bias)]])</f>
        <v>-2.785783688223709</v>
      </c>
      <c r="I29" s="1">
        <f>Table1[[#This Row],[Bias]] + ( 1.96 *Table1[[#This Row],[SD (Bias)]])</f>
        <v>1.9607836882237115</v>
      </c>
    </row>
    <row r="30" spans="1:9" x14ac:dyDescent="0.25">
      <c r="A30">
        <v>29</v>
      </c>
      <c r="B30">
        <v>97</v>
      </c>
      <c r="C30">
        <v>96.8</v>
      </c>
      <c r="D30">
        <f>(Table1[[#This Row],[Pulse oximeter]]+Table1[[#This Row],[Saturation monitor]])/2</f>
        <v>96.9</v>
      </c>
      <c r="E30">
        <f>Table1[[#This Row],[Pulse oximeter]]-Table1[[#This Row],[Saturation monitor]]</f>
        <v>0.20000000000000284</v>
      </c>
      <c r="F30">
        <f>AVERAGE(Table1[Difference])</f>
        <v>-0.41249999999999887</v>
      </c>
      <c r="G30" s="1">
        <f>_xlfn.STDEV.S(Table1[Difference])</f>
        <v>1.2108590246039339</v>
      </c>
      <c r="H30" s="1">
        <f>Table1[[#This Row],[Bias]]-(1.96 *Table1[[#This Row],[SD (Bias)]])</f>
        <v>-2.785783688223709</v>
      </c>
      <c r="I30" s="1">
        <f>Table1[[#This Row],[Bias]] + ( 1.96 *Table1[[#This Row],[SD (Bias)]])</f>
        <v>1.9607836882237115</v>
      </c>
    </row>
    <row r="31" spans="1:9" x14ac:dyDescent="0.25">
      <c r="A31">
        <v>30</v>
      </c>
      <c r="B31">
        <v>99</v>
      </c>
      <c r="C31">
        <v>98.7</v>
      </c>
      <c r="D31">
        <f>(Table1[[#This Row],[Pulse oximeter]]+Table1[[#This Row],[Saturation monitor]])/2</f>
        <v>98.85</v>
      </c>
      <c r="E31">
        <f>Table1[[#This Row],[Pulse oximeter]]-Table1[[#This Row],[Saturation monitor]]</f>
        <v>0.29999999999999716</v>
      </c>
      <c r="F31">
        <f>AVERAGE(Table1[Difference])</f>
        <v>-0.41249999999999887</v>
      </c>
      <c r="G31" s="1">
        <f>_xlfn.STDEV.S(Table1[Difference])</f>
        <v>1.2108590246039339</v>
      </c>
      <c r="H31" s="1">
        <f>Table1[[#This Row],[Bias]]-(1.96 *Table1[[#This Row],[SD (Bias)]])</f>
        <v>-2.785783688223709</v>
      </c>
      <c r="I31" s="1">
        <f>Table1[[#This Row],[Bias]] + ( 1.96 *Table1[[#This Row],[SD (Bias)]])</f>
        <v>1.9607836882237115</v>
      </c>
    </row>
    <row r="32" spans="1:9" x14ac:dyDescent="0.25">
      <c r="A32">
        <v>31</v>
      </c>
      <c r="B32">
        <v>93</v>
      </c>
      <c r="C32">
        <v>93.9</v>
      </c>
      <c r="D32">
        <f>(Table1[[#This Row],[Pulse oximeter]]+Table1[[#This Row],[Saturation monitor]])/2</f>
        <v>93.45</v>
      </c>
      <c r="E32">
        <f>Table1[[#This Row],[Pulse oximeter]]-Table1[[#This Row],[Saturation monitor]]</f>
        <v>-0.90000000000000568</v>
      </c>
      <c r="F32">
        <f>AVERAGE(Table1[Difference])</f>
        <v>-0.41249999999999887</v>
      </c>
      <c r="G32" s="1">
        <f>_xlfn.STDEV.S(Table1[Difference])</f>
        <v>1.2108590246039339</v>
      </c>
      <c r="H32" s="1">
        <f>Table1[[#This Row],[Bias]]-(1.96 *Table1[[#This Row],[SD (Bias)]])</f>
        <v>-2.785783688223709</v>
      </c>
      <c r="I32" s="1">
        <f>Table1[[#This Row],[Bias]] + ( 1.96 *Table1[[#This Row],[SD (Bias)]])</f>
        <v>1.9607836882237115</v>
      </c>
    </row>
    <row r="33" spans="1:9" x14ac:dyDescent="0.25">
      <c r="A33">
        <v>32</v>
      </c>
      <c r="B33">
        <v>96</v>
      </c>
      <c r="C33">
        <v>96.8</v>
      </c>
      <c r="D33">
        <f>(Table1[[#This Row],[Pulse oximeter]]+Table1[[#This Row],[Saturation monitor]])/2</f>
        <v>96.4</v>
      </c>
      <c r="E33">
        <f>Table1[[#This Row],[Pulse oximeter]]-Table1[[#This Row],[Saturation monitor]]</f>
        <v>-0.79999999999999716</v>
      </c>
      <c r="F33">
        <f>AVERAGE(Table1[Difference])</f>
        <v>-0.41249999999999887</v>
      </c>
      <c r="G33" s="1">
        <f>_xlfn.STDEV.S(Table1[Difference])</f>
        <v>1.2108590246039339</v>
      </c>
      <c r="H33" s="1">
        <f>Table1[[#This Row],[Bias]]-(1.96 *Table1[[#This Row],[SD (Bias)]])</f>
        <v>-2.785783688223709</v>
      </c>
      <c r="I33" s="1">
        <f>Table1[[#This Row],[Bias]] + ( 1.96 *Table1[[#This Row],[SD (Bias)]])</f>
        <v>1.9607836882237115</v>
      </c>
    </row>
    <row r="34" spans="1:9" x14ac:dyDescent="0.25">
      <c r="A34">
        <v>33</v>
      </c>
      <c r="B34">
        <v>98</v>
      </c>
      <c r="C34">
        <v>98.6</v>
      </c>
      <c r="D34">
        <f>(Table1[[#This Row],[Pulse oximeter]]+Table1[[#This Row],[Saturation monitor]])/2</f>
        <v>98.3</v>
      </c>
      <c r="E34">
        <f>Table1[[#This Row],[Pulse oximeter]]-Table1[[#This Row],[Saturation monitor]]</f>
        <v>-0.59999999999999432</v>
      </c>
      <c r="F34">
        <f>AVERAGE(Table1[Difference])</f>
        <v>-0.41249999999999887</v>
      </c>
      <c r="G34" s="1">
        <f>_xlfn.STDEV.S(Table1[Difference])</f>
        <v>1.2108590246039339</v>
      </c>
      <c r="H34" s="1">
        <f>Table1[[#This Row],[Bias]]-(1.96 *Table1[[#This Row],[SD (Bias)]])</f>
        <v>-2.785783688223709</v>
      </c>
      <c r="I34" s="1">
        <f>Table1[[#This Row],[Bias]] + ( 1.96 *Table1[[#This Row],[SD (Bias)]])</f>
        <v>1.9607836882237115</v>
      </c>
    </row>
    <row r="35" spans="1:9" x14ac:dyDescent="0.25">
      <c r="A35">
        <v>34</v>
      </c>
      <c r="B35">
        <v>99</v>
      </c>
      <c r="C35">
        <v>98.6</v>
      </c>
      <c r="D35">
        <f>(Table1[[#This Row],[Pulse oximeter]]+Table1[[#This Row],[Saturation monitor]])/2</f>
        <v>98.8</v>
      </c>
      <c r="E35">
        <f>Table1[[#This Row],[Pulse oximeter]]-Table1[[#This Row],[Saturation monitor]]</f>
        <v>0.40000000000000568</v>
      </c>
      <c r="F35">
        <f>AVERAGE(Table1[Difference])</f>
        <v>-0.41249999999999887</v>
      </c>
      <c r="G35" s="1">
        <f>_xlfn.STDEV.S(Table1[Difference])</f>
        <v>1.2108590246039339</v>
      </c>
      <c r="H35" s="1">
        <f>Table1[[#This Row],[Bias]]-(1.96 *Table1[[#This Row],[SD (Bias)]])</f>
        <v>-2.785783688223709</v>
      </c>
      <c r="I35" s="1">
        <f>Table1[[#This Row],[Bias]] + ( 1.96 *Table1[[#This Row],[SD (Bias)]])</f>
        <v>1.9607836882237115</v>
      </c>
    </row>
    <row r="36" spans="1:9" x14ac:dyDescent="0.25">
      <c r="A36">
        <v>35</v>
      </c>
      <c r="B36">
        <v>94</v>
      </c>
      <c r="C36">
        <v>94.6</v>
      </c>
      <c r="D36">
        <f>(Table1[[#This Row],[Pulse oximeter]]+Table1[[#This Row],[Saturation monitor]])/2</f>
        <v>94.3</v>
      </c>
      <c r="E36">
        <f>Table1[[#This Row],[Pulse oximeter]]-Table1[[#This Row],[Saturation monitor]]</f>
        <v>-0.59999999999999432</v>
      </c>
      <c r="F36">
        <f>AVERAGE(Table1[Difference])</f>
        <v>-0.41249999999999887</v>
      </c>
      <c r="G36" s="1">
        <f>_xlfn.STDEV.S(Table1[Difference])</f>
        <v>1.2108590246039339</v>
      </c>
      <c r="H36" s="1">
        <f>Table1[[#This Row],[Bias]]-(1.96 *Table1[[#This Row],[SD (Bias)]])</f>
        <v>-2.785783688223709</v>
      </c>
      <c r="I36" s="1">
        <f>Table1[[#This Row],[Bias]] + ( 1.96 *Table1[[#This Row],[SD (Bias)]])</f>
        <v>1.9607836882237115</v>
      </c>
    </row>
    <row r="37" spans="1:9" x14ac:dyDescent="0.25">
      <c r="A37">
        <v>36</v>
      </c>
      <c r="B37">
        <v>90</v>
      </c>
      <c r="C37">
        <v>91.2</v>
      </c>
      <c r="D37">
        <f>(Table1[[#This Row],[Pulse oximeter]]+Table1[[#This Row],[Saturation monitor]])/2</f>
        <v>90.6</v>
      </c>
      <c r="E37">
        <f>Table1[[#This Row],[Pulse oximeter]]-Table1[[#This Row],[Saturation monitor]]</f>
        <v>-1.2000000000000028</v>
      </c>
      <c r="F37">
        <f>AVERAGE(Table1[Difference])</f>
        <v>-0.41249999999999887</v>
      </c>
      <c r="G37" s="1">
        <f>_xlfn.STDEV.S(Table1[Difference])</f>
        <v>1.2108590246039339</v>
      </c>
      <c r="H37" s="1">
        <f>Table1[[#This Row],[Bias]]-(1.96 *Table1[[#This Row],[SD (Bias)]])</f>
        <v>-2.785783688223709</v>
      </c>
      <c r="I37" s="1">
        <f>Table1[[#This Row],[Bias]] + ( 1.96 *Table1[[#This Row],[SD (Bias)]])</f>
        <v>1.9607836882237115</v>
      </c>
    </row>
    <row r="38" spans="1:9" x14ac:dyDescent="0.25">
      <c r="A38">
        <v>37</v>
      </c>
      <c r="B38">
        <v>89</v>
      </c>
      <c r="C38">
        <v>90</v>
      </c>
      <c r="D38">
        <f>(Table1[[#This Row],[Pulse oximeter]]+Table1[[#This Row],[Saturation monitor]])/2</f>
        <v>89.5</v>
      </c>
      <c r="E38">
        <f>Table1[[#This Row],[Pulse oximeter]]-Table1[[#This Row],[Saturation monitor]]</f>
        <v>-1</v>
      </c>
      <c r="F38">
        <f>AVERAGE(Table1[Difference])</f>
        <v>-0.41249999999999887</v>
      </c>
      <c r="G38" s="1">
        <f>_xlfn.STDEV.S(Table1[Difference])</f>
        <v>1.2108590246039339</v>
      </c>
      <c r="H38" s="1">
        <f>Table1[[#This Row],[Bias]]-(1.96 *Table1[[#This Row],[SD (Bias)]])</f>
        <v>-2.785783688223709</v>
      </c>
      <c r="I38" s="1">
        <f>Table1[[#This Row],[Bias]] + ( 1.96 *Table1[[#This Row],[SD (Bias)]])</f>
        <v>1.9607836882237115</v>
      </c>
    </row>
    <row r="39" spans="1:9" x14ac:dyDescent="0.25">
      <c r="A39">
        <v>38</v>
      </c>
      <c r="B39">
        <v>94</v>
      </c>
      <c r="C39">
        <v>92.6</v>
      </c>
      <c r="D39">
        <f>(Table1[[#This Row],[Pulse oximeter]]+Table1[[#This Row],[Saturation monitor]])/2</f>
        <v>93.3</v>
      </c>
      <c r="E39">
        <f>Table1[[#This Row],[Pulse oximeter]]-Table1[[#This Row],[Saturation monitor]]</f>
        <v>1.4000000000000057</v>
      </c>
      <c r="F39">
        <f>AVERAGE(Table1[Difference])</f>
        <v>-0.41249999999999887</v>
      </c>
      <c r="G39" s="1">
        <f>_xlfn.STDEV.S(Table1[Difference])</f>
        <v>1.2108590246039339</v>
      </c>
      <c r="H39" s="1">
        <f>Table1[[#This Row],[Bias]]-(1.96 *Table1[[#This Row],[SD (Bias)]])</f>
        <v>-2.785783688223709</v>
      </c>
      <c r="I39" s="1">
        <f>Table1[[#This Row],[Bias]] + ( 1.96 *Table1[[#This Row],[SD (Bias)]])</f>
        <v>1.9607836882237115</v>
      </c>
    </row>
    <row r="40" spans="1:9" x14ac:dyDescent="0.25">
      <c r="A40">
        <v>39</v>
      </c>
      <c r="B40">
        <v>95</v>
      </c>
      <c r="C40">
        <v>96.9</v>
      </c>
      <c r="D40">
        <f>(Table1[[#This Row],[Pulse oximeter]]+Table1[[#This Row],[Saturation monitor]])/2</f>
        <v>95.95</v>
      </c>
      <c r="E40">
        <f>Table1[[#This Row],[Pulse oximeter]]-Table1[[#This Row],[Saturation monitor]]</f>
        <v>-1.9000000000000057</v>
      </c>
      <c r="F40">
        <f>AVERAGE(Table1[Difference])</f>
        <v>-0.41249999999999887</v>
      </c>
      <c r="G40" s="1">
        <f>_xlfn.STDEV.S(Table1[Difference])</f>
        <v>1.2108590246039339</v>
      </c>
      <c r="H40" s="1">
        <f>Table1[[#This Row],[Bias]]-(1.96 *Table1[[#This Row],[SD (Bias)]])</f>
        <v>-2.785783688223709</v>
      </c>
      <c r="I40" s="1">
        <f>Table1[[#This Row],[Bias]] + ( 1.96 *Table1[[#This Row],[SD (Bias)]])</f>
        <v>1.9607836882237115</v>
      </c>
    </row>
    <row r="41" spans="1:9" x14ac:dyDescent="0.25">
      <c r="A41">
        <v>40</v>
      </c>
      <c r="B41">
        <v>75</v>
      </c>
      <c r="C41">
        <v>72.5</v>
      </c>
      <c r="D41">
        <f>(Table1[[#This Row],[Pulse oximeter]]+Table1[[#This Row],[Saturation monitor]])/2</f>
        <v>73.75</v>
      </c>
      <c r="E41">
        <f>Table1[[#This Row],[Pulse oximeter]]-Table1[[#This Row],[Saturation monitor]]</f>
        <v>2.5</v>
      </c>
      <c r="F41">
        <f>AVERAGE(Table1[Difference])</f>
        <v>-0.41249999999999887</v>
      </c>
      <c r="G41" s="1">
        <f>_xlfn.STDEV.S(Table1[Difference])</f>
        <v>1.2108590246039339</v>
      </c>
      <c r="H41" s="1">
        <f>Table1[[#This Row],[Bias]]-(1.96 *Table1[[#This Row],[SD (Bias)]])</f>
        <v>-2.785783688223709</v>
      </c>
      <c r="I41" s="1">
        <f>Table1[[#This Row],[Bias]] + ( 1.96 *Table1[[#This Row],[SD (Bias)]])</f>
        <v>1.9607836882237115</v>
      </c>
    </row>
    <row r="42" spans="1:9" x14ac:dyDescent="0.25">
      <c r="A42">
        <v>41</v>
      </c>
      <c r="B42">
        <v>81</v>
      </c>
      <c r="C42">
        <v>83.1</v>
      </c>
      <c r="D42">
        <f>(Table1[[#This Row],[Pulse oximeter]]+Table1[[#This Row],[Saturation monitor]])/2</f>
        <v>82.05</v>
      </c>
      <c r="E42">
        <f>Table1[[#This Row],[Pulse oximeter]]-Table1[[#This Row],[Saturation monitor]]</f>
        <v>-2.0999999999999943</v>
      </c>
      <c r="F42">
        <f>AVERAGE(Table1[Difference])</f>
        <v>-0.41249999999999887</v>
      </c>
      <c r="G42" s="1">
        <f>_xlfn.STDEV.S(Table1[Difference])</f>
        <v>1.2108590246039339</v>
      </c>
      <c r="H42" s="1">
        <f>Table1[[#This Row],[Bias]]-(1.96 *Table1[[#This Row],[SD (Bias)]])</f>
        <v>-2.785783688223709</v>
      </c>
      <c r="I42" s="1">
        <f>Table1[[#This Row],[Bias]] + ( 1.96 *Table1[[#This Row],[SD (Bias)]])</f>
        <v>1.9607836882237115</v>
      </c>
    </row>
    <row r="43" spans="1:9" x14ac:dyDescent="0.25">
      <c r="A43">
        <v>42</v>
      </c>
      <c r="B43">
        <v>82</v>
      </c>
      <c r="C43">
        <v>82.6</v>
      </c>
      <c r="D43">
        <f>(Table1[[#This Row],[Pulse oximeter]]+Table1[[#This Row],[Saturation monitor]])/2</f>
        <v>82.3</v>
      </c>
      <c r="E43">
        <f>Table1[[#This Row],[Pulse oximeter]]-Table1[[#This Row],[Saturation monitor]]</f>
        <v>-0.59999999999999432</v>
      </c>
      <c r="F43">
        <f>AVERAGE(Table1[Difference])</f>
        <v>-0.41249999999999887</v>
      </c>
      <c r="G43" s="1">
        <f>_xlfn.STDEV.S(Table1[Difference])</f>
        <v>1.2108590246039339</v>
      </c>
      <c r="H43" s="1">
        <f>Table1[[#This Row],[Bias]]-(1.96 *Table1[[#This Row],[SD (Bias)]])</f>
        <v>-2.785783688223709</v>
      </c>
      <c r="I43" s="1">
        <f>Table1[[#This Row],[Bias]] + ( 1.96 *Table1[[#This Row],[SD (Bias)]])</f>
        <v>1.9607836882237115</v>
      </c>
    </row>
    <row r="44" spans="1:9" x14ac:dyDescent="0.25">
      <c r="A44">
        <v>43</v>
      </c>
      <c r="B44">
        <v>82</v>
      </c>
      <c r="C44">
        <v>83.6</v>
      </c>
      <c r="D44">
        <f>(Table1[[#This Row],[Pulse oximeter]]+Table1[[#This Row],[Saturation monitor]])/2</f>
        <v>82.8</v>
      </c>
      <c r="E44">
        <f>Table1[[#This Row],[Pulse oximeter]]-Table1[[#This Row],[Saturation monitor]]</f>
        <v>-1.5999999999999943</v>
      </c>
      <c r="F44">
        <f>AVERAGE(Table1[Difference])</f>
        <v>-0.41249999999999887</v>
      </c>
      <c r="G44" s="1">
        <f>_xlfn.STDEV.S(Table1[Difference])</f>
        <v>1.2108590246039339</v>
      </c>
      <c r="H44" s="1">
        <f>Table1[[#This Row],[Bias]]-(1.96 *Table1[[#This Row],[SD (Bias)]])</f>
        <v>-2.785783688223709</v>
      </c>
      <c r="I44" s="1">
        <f>Table1[[#This Row],[Bias]] + ( 1.96 *Table1[[#This Row],[SD (Bias)]])</f>
        <v>1.9607836882237115</v>
      </c>
    </row>
    <row r="45" spans="1:9" x14ac:dyDescent="0.25">
      <c r="A45">
        <v>44</v>
      </c>
      <c r="B45">
        <v>81</v>
      </c>
      <c r="C45">
        <v>83.2</v>
      </c>
      <c r="D45">
        <f>(Table1[[#This Row],[Pulse oximeter]]+Table1[[#This Row],[Saturation monitor]])/2</f>
        <v>82.1</v>
      </c>
      <c r="E45">
        <f>Table1[[#This Row],[Pulse oximeter]]-Table1[[#This Row],[Saturation monitor]]</f>
        <v>-2.2000000000000028</v>
      </c>
      <c r="F45">
        <f>AVERAGE(Table1[Difference])</f>
        <v>-0.41249999999999887</v>
      </c>
      <c r="G45" s="1">
        <f>_xlfn.STDEV.S(Table1[Difference])</f>
        <v>1.2108590246039339</v>
      </c>
      <c r="H45" s="1">
        <f>Table1[[#This Row],[Bias]]-(1.96 *Table1[[#This Row],[SD (Bias)]])</f>
        <v>-2.785783688223709</v>
      </c>
      <c r="I45" s="1">
        <f>Table1[[#This Row],[Bias]] + ( 1.96 *Table1[[#This Row],[SD (Bias)]])</f>
        <v>1.9607836882237115</v>
      </c>
    </row>
    <row r="46" spans="1:9" x14ac:dyDescent="0.25">
      <c r="A46">
        <v>45</v>
      </c>
      <c r="B46">
        <v>83</v>
      </c>
      <c r="C46">
        <v>84.5</v>
      </c>
      <c r="D46">
        <f>(Table1[[#This Row],[Pulse oximeter]]+Table1[[#This Row],[Saturation monitor]])/2</f>
        <v>83.75</v>
      </c>
      <c r="E46">
        <f>Table1[[#This Row],[Pulse oximeter]]-Table1[[#This Row],[Saturation monitor]]</f>
        <v>-1.5</v>
      </c>
      <c r="F46">
        <f>AVERAGE(Table1[Difference])</f>
        <v>-0.41249999999999887</v>
      </c>
      <c r="G46" s="1">
        <f>_xlfn.STDEV.S(Table1[Difference])</f>
        <v>1.2108590246039339</v>
      </c>
      <c r="H46" s="1">
        <f>Table1[[#This Row],[Bias]]-(1.96 *Table1[[#This Row],[SD (Bias)]])</f>
        <v>-2.785783688223709</v>
      </c>
      <c r="I46" s="1">
        <f>Table1[[#This Row],[Bias]] + ( 1.96 *Table1[[#This Row],[SD (Bias)]])</f>
        <v>1.9607836882237115</v>
      </c>
    </row>
    <row r="47" spans="1:9" x14ac:dyDescent="0.25">
      <c r="A47">
        <v>46</v>
      </c>
      <c r="B47">
        <v>81</v>
      </c>
      <c r="C47">
        <v>82.6</v>
      </c>
      <c r="D47">
        <f>(Table1[[#This Row],[Pulse oximeter]]+Table1[[#This Row],[Saturation monitor]])/2</f>
        <v>81.8</v>
      </c>
      <c r="E47">
        <f>Table1[[#This Row],[Pulse oximeter]]-Table1[[#This Row],[Saturation monitor]]</f>
        <v>-1.5999999999999943</v>
      </c>
      <c r="F47">
        <f>AVERAGE(Table1[Difference])</f>
        <v>-0.41249999999999887</v>
      </c>
      <c r="G47" s="1">
        <f>_xlfn.STDEV.S(Table1[Difference])</f>
        <v>1.2108590246039339</v>
      </c>
      <c r="H47" s="1">
        <f>Table1[[#This Row],[Bias]]-(1.96 *Table1[[#This Row],[SD (Bias)]])</f>
        <v>-2.785783688223709</v>
      </c>
      <c r="I47" s="1">
        <f>Table1[[#This Row],[Bias]] + ( 1.96 *Table1[[#This Row],[SD (Bias)]])</f>
        <v>1.9607836882237115</v>
      </c>
    </row>
    <row r="48" spans="1:9" x14ac:dyDescent="0.25">
      <c r="A48">
        <v>47</v>
      </c>
      <c r="B48">
        <v>83</v>
      </c>
      <c r="C48">
        <v>84.9</v>
      </c>
      <c r="D48">
        <f>(Table1[[#This Row],[Pulse oximeter]]+Table1[[#This Row],[Saturation monitor]])/2</f>
        <v>83.95</v>
      </c>
      <c r="E48">
        <f>Table1[[#This Row],[Pulse oximeter]]-Table1[[#This Row],[Saturation monitor]]</f>
        <v>-1.9000000000000057</v>
      </c>
      <c r="F48">
        <f>AVERAGE(Table1[Difference])</f>
        <v>-0.41249999999999887</v>
      </c>
      <c r="G48" s="1">
        <f>_xlfn.STDEV.S(Table1[Difference])</f>
        <v>1.2108590246039339</v>
      </c>
      <c r="H48" s="1">
        <f>Table1[[#This Row],[Bias]]-(1.96 *Table1[[#This Row],[SD (Bias)]])</f>
        <v>-2.785783688223709</v>
      </c>
      <c r="I48" s="1">
        <f>Table1[[#This Row],[Bias]] + ( 1.96 *Table1[[#This Row],[SD (Bias)]])</f>
        <v>1.9607836882237115</v>
      </c>
    </row>
    <row r="49" spans="1:9" x14ac:dyDescent="0.25">
      <c r="A49">
        <v>48</v>
      </c>
      <c r="B49">
        <v>82</v>
      </c>
      <c r="C49">
        <v>82.3</v>
      </c>
      <c r="D49">
        <f>(Table1[[#This Row],[Pulse oximeter]]+Table1[[#This Row],[Saturation monitor]])/2</f>
        <v>82.15</v>
      </c>
      <c r="E49">
        <f>Table1[[#This Row],[Pulse oximeter]]-Table1[[#This Row],[Saturation monitor]]</f>
        <v>-0.29999999999999716</v>
      </c>
      <c r="F49">
        <f>AVERAGE(Table1[Difference])</f>
        <v>-0.41249999999999887</v>
      </c>
      <c r="G49" s="1">
        <f>_xlfn.STDEV.S(Table1[Difference])</f>
        <v>1.2108590246039339</v>
      </c>
      <c r="H49" s="1">
        <f>Table1[[#This Row],[Bias]]-(1.96 *Table1[[#This Row],[SD (Bias)]])</f>
        <v>-2.785783688223709</v>
      </c>
      <c r="I49" s="1">
        <f>Table1[[#This Row],[Bias]] + ( 1.96 *Table1[[#This Row],[SD (Bias)]])</f>
        <v>1.9607836882237115</v>
      </c>
    </row>
    <row r="50" spans="1:9" x14ac:dyDescent="0.25">
      <c r="A50">
        <v>49</v>
      </c>
      <c r="B50">
        <v>84</v>
      </c>
      <c r="C50">
        <v>84.5</v>
      </c>
      <c r="D50">
        <f>(Table1[[#This Row],[Pulse oximeter]]+Table1[[#This Row],[Saturation monitor]])/2</f>
        <v>84.25</v>
      </c>
      <c r="E50">
        <f>Table1[[#This Row],[Pulse oximeter]]-Table1[[#This Row],[Saturation monitor]]</f>
        <v>-0.5</v>
      </c>
      <c r="F50">
        <f>AVERAGE(Table1[Difference])</f>
        <v>-0.41249999999999887</v>
      </c>
      <c r="G50" s="1">
        <f>_xlfn.STDEV.S(Table1[Difference])</f>
        <v>1.2108590246039339</v>
      </c>
      <c r="H50" s="1">
        <f>Table1[[#This Row],[Bias]]-(1.96 *Table1[[#This Row],[SD (Bias)]])</f>
        <v>-2.785783688223709</v>
      </c>
      <c r="I50" s="1">
        <f>Table1[[#This Row],[Bias]] + ( 1.96 *Table1[[#This Row],[SD (Bias)]])</f>
        <v>1.9607836882237115</v>
      </c>
    </row>
    <row r="51" spans="1:9" x14ac:dyDescent="0.25">
      <c r="A51">
        <v>50</v>
      </c>
      <c r="B51">
        <v>93</v>
      </c>
      <c r="C51">
        <v>94.6</v>
      </c>
      <c r="D51">
        <f>(Table1[[#This Row],[Pulse oximeter]]+Table1[[#This Row],[Saturation monitor]])/2</f>
        <v>93.8</v>
      </c>
      <c r="E51">
        <f>Table1[[#This Row],[Pulse oximeter]]-Table1[[#This Row],[Saturation monitor]]</f>
        <v>-1.5999999999999943</v>
      </c>
      <c r="F51">
        <f>AVERAGE(Table1[Difference])</f>
        <v>-0.41249999999999887</v>
      </c>
      <c r="G51" s="1">
        <f>_xlfn.STDEV.S(Table1[Difference])</f>
        <v>1.2108590246039339</v>
      </c>
      <c r="H51" s="1">
        <f>Table1[[#This Row],[Bias]]-(1.96 *Table1[[#This Row],[SD (Bias)]])</f>
        <v>-2.785783688223709</v>
      </c>
      <c r="I51" s="1">
        <f>Table1[[#This Row],[Bias]] + ( 1.96 *Table1[[#This Row],[SD (Bias)]])</f>
        <v>1.9607836882237115</v>
      </c>
    </row>
    <row r="52" spans="1:9" x14ac:dyDescent="0.25">
      <c r="A52">
        <v>51</v>
      </c>
      <c r="B52">
        <v>89</v>
      </c>
      <c r="C52">
        <v>91</v>
      </c>
      <c r="D52">
        <f>(Table1[[#This Row],[Pulse oximeter]]+Table1[[#This Row],[Saturation monitor]])/2</f>
        <v>90</v>
      </c>
      <c r="E52">
        <f>Table1[[#This Row],[Pulse oximeter]]-Table1[[#This Row],[Saturation monitor]]</f>
        <v>-2</v>
      </c>
      <c r="F52">
        <f>AVERAGE(Table1[Difference])</f>
        <v>-0.41249999999999887</v>
      </c>
      <c r="G52" s="1">
        <f>_xlfn.STDEV.S(Table1[Difference])</f>
        <v>1.2108590246039339</v>
      </c>
      <c r="H52" s="1">
        <f>Table1[[#This Row],[Bias]]-(1.96 *Table1[[#This Row],[SD (Bias)]])</f>
        <v>-2.785783688223709</v>
      </c>
      <c r="I52" s="1">
        <f>Table1[[#This Row],[Bias]] + ( 1.96 *Table1[[#This Row],[SD (Bias)]])</f>
        <v>1.9607836882237115</v>
      </c>
    </row>
    <row r="53" spans="1:9" x14ac:dyDescent="0.25">
      <c r="A53">
        <v>52</v>
      </c>
      <c r="B53">
        <v>87</v>
      </c>
      <c r="C53">
        <v>88.4</v>
      </c>
      <c r="D53">
        <f>(Table1[[#This Row],[Pulse oximeter]]+Table1[[#This Row],[Saturation monitor]])/2</f>
        <v>87.7</v>
      </c>
      <c r="E53">
        <f>Table1[[#This Row],[Pulse oximeter]]-Table1[[#This Row],[Saturation monitor]]</f>
        <v>-1.4000000000000057</v>
      </c>
      <c r="F53">
        <f>AVERAGE(Table1[Difference])</f>
        <v>-0.41249999999999887</v>
      </c>
      <c r="G53" s="1">
        <f>_xlfn.STDEV.S(Table1[Difference])</f>
        <v>1.2108590246039339</v>
      </c>
      <c r="H53" s="1">
        <f>Table1[[#This Row],[Bias]]-(1.96 *Table1[[#This Row],[SD (Bias)]])</f>
        <v>-2.785783688223709</v>
      </c>
      <c r="I53" s="1">
        <f>Table1[[#This Row],[Bias]] + ( 1.96 *Table1[[#This Row],[SD (Bias)]])</f>
        <v>1.9607836882237115</v>
      </c>
    </row>
    <row r="54" spans="1:9" x14ac:dyDescent="0.25">
      <c r="A54">
        <v>53</v>
      </c>
      <c r="B54">
        <v>89</v>
      </c>
      <c r="C54">
        <v>91.2</v>
      </c>
      <c r="D54">
        <f>(Table1[[#This Row],[Pulse oximeter]]+Table1[[#This Row],[Saturation monitor]])/2</f>
        <v>90.1</v>
      </c>
      <c r="E54">
        <f>Table1[[#This Row],[Pulse oximeter]]-Table1[[#This Row],[Saturation monitor]]</f>
        <v>-2.2000000000000028</v>
      </c>
      <c r="F54">
        <f>AVERAGE(Table1[Difference])</f>
        <v>-0.41249999999999887</v>
      </c>
      <c r="G54" s="1">
        <f>_xlfn.STDEV.S(Table1[Difference])</f>
        <v>1.2108590246039339</v>
      </c>
      <c r="H54" s="1">
        <f>Table1[[#This Row],[Bias]]-(1.96 *Table1[[#This Row],[SD (Bias)]])</f>
        <v>-2.785783688223709</v>
      </c>
      <c r="I54" s="1">
        <f>Table1[[#This Row],[Bias]] + ( 1.96 *Table1[[#This Row],[SD (Bias)]])</f>
        <v>1.9607836882237115</v>
      </c>
    </row>
    <row r="55" spans="1:9" x14ac:dyDescent="0.25">
      <c r="A55">
        <v>54</v>
      </c>
      <c r="B55">
        <v>88</v>
      </c>
      <c r="C55">
        <v>90.1</v>
      </c>
      <c r="D55">
        <f>(Table1[[#This Row],[Pulse oximeter]]+Table1[[#This Row],[Saturation monitor]])/2</f>
        <v>89.05</v>
      </c>
      <c r="E55">
        <f>Table1[[#This Row],[Pulse oximeter]]-Table1[[#This Row],[Saturation monitor]]</f>
        <v>-2.0999999999999943</v>
      </c>
      <c r="F55">
        <f>AVERAGE(Table1[Difference])</f>
        <v>-0.41249999999999887</v>
      </c>
      <c r="G55" s="1">
        <f>_xlfn.STDEV.S(Table1[Difference])</f>
        <v>1.2108590246039339</v>
      </c>
      <c r="H55" s="1">
        <f>Table1[[#This Row],[Bias]]-(1.96 *Table1[[#This Row],[SD (Bias)]])</f>
        <v>-2.785783688223709</v>
      </c>
      <c r="I55" s="1">
        <f>Table1[[#This Row],[Bias]] + ( 1.96 *Table1[[#This Row],[SD (Bias)]])</f>
        <v>1.9607836882237115</v>
      </c>
    </row>
    <row r="56" spans="1:9" x14ac:dyDescent="0.25">
      <c r="A56">
        <v>55</v>
      </c>
      <c r="B56">
        <v>87</v>
      </c>
      <c r="C56">
        <v>85.6</v>
      </c>
      <c r="D56">
        <f>(Table1[[#This Row],[Pulse oximeter]]+Table1[[#This Row],[Saturation monitor]])/2</f>
        <v>86.3</v>
      </c>
      <c r="E56">
        <f>Table1[[#This Row],[Pulse oximeter]]-Table1[[#This Row],[Saturation monitor]]</f>
        <v>1.4000000000000057</v>
      </c>
      <c r="F56">
        <f>AVERAGE(Table1[Difference])</f>
        <v>-0.41249999999999887</v>
      </c>
      <c r="G56" s="1">
        <f>_xlfn.STDEV.S(Table1[Difference])</f>
        <v>1.2108590246039339</v>
      </c>
      <c r="H56" s="1">
        <f>Table1[[#This Row],[Bias]]-(1.96 *Table1[[#This Row],[SD (Bias)]])</f>
        <v>-2.785783688223709</v>
      </c>
      <c r="I56" s="1">
        <f>Table1[[#This Row],[Bias]] + ( 1.96 *Table1[[#This Row],[SD (Bias)]])</f>
        <v>1.9607836882237115</v>
      </c>
    </row>
    <row r="57" spans="1:9" x14ac:dyDescent="0.25">
      <c r="A57">
        <v>56</v>
      </c>
      <c r="B57">
        <v>87</v>
      </c>
      <c r="C57">
        <v>85.5</v>
      </c>
      <c r="D57">
        <f>(Table1[[#This Row],[Pulse oximeter]]+Table1[[#This Row],[Saturation monitor]])/2</f>
        <v>86.25</v>
      </c>
      <c r="E57">
        <f>Table1[[#This Row],[Pulse oximeter]]-Table1[[#This Row],[Saturation monitor]]</f>
        <v>1.5</v>
      </c>
      <c r="F57">
        <f>AVERAGE(Table1[Difference])</f>
        <v>-0.41249999999999887</v>
      </c>
      <c r="G57" s="1">
        <f>_xlfn.STDEV.S(Table1[Difference])</f>
        <v>1.2108590246039339</v>
      </c>
      <c r="H57" s="1">
        <f>Table1[[#This Row],[Bias]]-(1.96 *Table1[[#This Row],[SD (Bias)]])</f>
        <v>-2.785783688223709</v>
      </c>
      <c r="I57" s="1">
        <f>Table1[[#This Row],[Bias]] + ( 1.96 *Table1[[#This Row],[SD (Bias)]])</f>
        <v>1.9607836882237115</v>
      </c>
    </row>
    <row r="58" spans="1:9" x14ac:dyDescent="0.25">
      <c r="A58">
        <v>57</v>
      </c>
      <c r="B58">
        <v>86</v>
      </c>
      <c r="C58">
        <v>84.8</v>
      </c>
      <c r="D58">
        <f>(Table1[[#This Row],[Pulse oximeter]]+Table1[[#This Row],[Saturation monitor]])/2</f>
        <v>85.4</v>
      </c>
      <c r="E58">
        <f>Table1[[#This Row],[Pulse oximeter]]-Table1[[#This Row],[Saturation monitor]]</f>
        <v>1.2000000000000028</v>
      </c>
      <c r="F58">
        <f>AVERAGE(Table1[Difference])</f>
        <v>-0.41249999999999887</v>
      </c>
      <c r="G58" s="1">
        <f>_xlfn.STDEV.S(Table1[Difference])</f>
        <v>1.2108590246039339</v>
      </c>
      <c r="H58" s="1">
        <f>Table1[[#This Row],[Bias]]-(1.96 *Table1[[#This Row],[SD (Bias)]])</f>
        <v>-2.785783688223709</v>
      </c>
      <c r="I58" s="1">
        <f>Table1[[#This Row],[Bias]] + ( 1.96 *Table1[[#This Row],[SD (Bias)]])</f>
        <v>1.9607836882237115</v>
      </c>
    </row>
    <row r="59" spans="1:9" x14ac:dyDescent="0.25">
      <c r="A59">
        <v>58</v>
      </c>
      <c r="B59">
        <v>87</v>
      </c>
      <c r="C59">
        <v>87.8</v>
      </c>
      <c r="D59">
        <f>(Table1[[#This Row],[Pulse oximeter]]+Table1[[#This Row],[Saturation monitor]])/2</f>
        <v>87.4</v>
      </c>
      <c r="E59">
        <f>Table1[[#This Row],[Pulse oximeter]]-Table1[[#This Row],[Saturation monitor]]</f>
        <v>-0.79999999999999716</v>
      </c>
      <c r="F59">
        <f>AVERAGE(Table1[Difference])</f>
        <v>-0.41249999999999887</v>
      </c>
      <c r="G59" s="1">
        <f>_xlfn.STDEV.S(Table1[Difference])</f>
        <v>1.2108590246039339</v>
      </c>
      <c r="H59" s="1">
        <f>Table1[[#This Row],[Bias]]-(1.96 *Table1[[#This Row],[SD (Bias)]])</f>
        <v>-2.785783688223709</v>
      </c>
      <c r="I59" s="1">
        <f>Table1[[#This Row],[Bias]] + ( 1.96 *Table1[[#This Row],[SD (Bias)]])</f>
        <v>1.9607836882237115</v>
      </c>
    </row>
    <row r="60" spans="1:9" x14ac:dyDescent="0.25">
      <c r="A60">
        <v>59</v>
      </c>
      <c r="B60">
        <v>89</v>
      </c>
      <c r="C60">
        <v>90.5</v>
      </c>
      <c r="D60">
        <f>(Table1[[#This Row],[Pulse oximeter]]+Table1[[#This Row],[Saturation monitor]])/2</f>
        <v>89.75</v>
      </c>
      <c r="E60">
        <f>Table1[[#This Row],[Pulse oximeter]]-Table1[[#This Row],[Saturation monitor]]</f>
        <v>-1.5</v>
      </c>
      <c r="F60">
        <f>AVERAGE(Table1[Difference])</f>
        <v>-0.41249999999999887</v>
      </c>
      <c r="G60" s="1">
        <f>_xlfn.STDEV.S(Table1[Difference])</f>
        <v>1.2108590246039339</v>
      </c>
      <c r="H60" s="1">
        <f>Table1[[#This Row],[Bias]]-(1.96 *Table1[[#This Row],[SD (Bias)]])</f>
        <v>-2.785783688223709</v>
      </c>
      <c r="I60" s="1">
        <f>Table1[[#This Row],[Bias]] + ( 1.96 *Table1[[#This Row],[SD (Bias)]])</f>
        <v>1.9607836882237115</v>
      </c>
    </row>
    <row r="61" spans="1:9" x14ac:dyDescent="0.25">
      <c r="A61">
        <v>60</v>
      </c>
      <c r="B61">
        <v>89</v>
      </c>
      <c r="C61">
        <v>90.8</v>
      </c>
      <c r="D61">
        <f>(Table1[[#This Row],[Pulse oximeter]]+Table1[[#This Row],[Saturation monitor]])/2</f>
        <v>89.9</v>
      </c>
      <c r="E61">
        <f>Table1[[#This Row],[Pulse oximeter]]-Table1[[#This Row],[Saturation monitor]]</f>
        <v>-1.7999999999999972</v>
      </c>
      <c r="F61">
        <f>AVERAGE(Table1[Difference])</f>
        <v>-0.41249999999999887</v>
      </c>
      <c r="G61" s="1">
        <f>_xlfn.STDEV.S(Table1[Difference])</f>
        <v>1.2108590246039339</v>
      </c>
      <c r="H61" s="1">
        <f>Table1[[#This Row],[Bias]]-(1.96 *Table1[[#This Row],[SD (Bias)]])</f>
        <v>-2.785783688223709</v>
      </c>
      <c r="I61" s="1">
        <f>Table1[[#This Row],[Bias]] + ( 1.96 *Table1[[#This Row],[SD (Bias)]])</f>
        <v>1.9607836882237115</v>
      </c>
    </row>
    <row r="62" spans="1:9" x14ac:dyDescent="0.25">
      <c r="A62">
        <v>61</v>
      </c>
      <c r="B62">
        <v>89</v>
      </c>
      <c r="C62">
        <v>88.1</v>
      </c>
      <c r="D62">
        <f>(Table1[[#This Row],[Pulse oximeter]]+Table1[[#This Row],[Saturation monitor]])/2</f>
        <v>88.55</v>
      </c>
      <c r="E62">
        <f>Table1[[#This Row],[Pulse oximeter]]-Table1[[#This Row],[Saturation monitor]]</f>
        <v>0.90000000000000568</v>
      </c>
      <c r="F62">
        <f>AVERAGE(Table1[Difference])</f>
        <v>-0.41249999999999887</v>
      </c>
      <c r="G62" s="1">
        <f>_xlfn.STDEV.S(Table1[Difference])</f>
        <v>1.2108590246039339</v>
      </c>
      <c r="H62" s="1">
        <f>Table1[[#This Row],[Bias]]-(1.96 *Table1[[#This Row],[SD (Bias)]])</f>
        <v>-2.785783688223709</v>
      </c>
      <c r="I62" s="1">
        <f>Table1[[#This Row],[Bias]] + ( 1.96 *Table1[[#This Row],[SD (Bias)]])</f>
        <v>1.9607836882237115</v>
      </c>
    </row>
    <row r="63" spans="1:9" x14ac:dyDescent="0.25">
      <c r="A63">
        <v>62</v>
      </c>
      <c r="B63">
        <v>88</v>
      </c>
      <c r="C63">
        <v>90</v>
      </c>
      <c r="D63">
        <f>(Table1[[#This Row],[Pulse oximeter]]+Table1[[#This Row],[Saturation monitor]])/2</f>
        <v>89</v>
      </c>
      <c r="E63">
        <f>Table1[[#This Row],[Pulse oximeter]]-Table1[[#This Row],[Saturation monitor]]</f>
        <v>-2</v>
      </c>
      <c r="F63">
        <f>AVERAGE(Table1[Difference])</f>
        <v>-0.41249999999999887</v>
      </c>
      <c r="G63" s="1">
        <f>_xlfn.STDEV.S(Table1[Difference])</f>
        <v>1.2108590246039339</v>
      </c>
      <c r="H63" s="1">
        <f>Table1[[#This Row],[Bias]]-(1.96 *Table1[[#This Row],[SD (Bias)]])</f>
        <v>-2.785783688223709</v>
      </c>
      <c r="I63" s="1">
        <f>Table1[[#This Row],[Bias]] + ( 1.96 *Table1[[#This Row],[SD (Bias)]])</f>
        <v>1.9607836882237115</v>
      </c>
    </row>
    <row r="64" spans="1:9" x14ac:dyDescent="0.25">
      <c r="A64">
        <v>63</v>
      </c>
      <c r="B64">
        <v>70</v>
      </c>
      <c r="C64">
        <v>71.8</v>
      </c>
      <c r="D64">
        <f>(Table1[[#This Row],[Pulse oximeter]]+Table1[[#This Row],[Saturation monitor]])/2</f>
        <v>70.900000000000006</v>
      </c>
      <c r="E64">
        <f>Table1[[#This Row],[Pulse oximeter]]-Table1[[#This Row],[Saturation monitor]]</f>
        <v>-1.7999999999999972</v>
      </c>
      <c r="F64">
        <f>AVERAGE(Table1[Difference])</f>
        <v>-0.41249999999999887</v>
      </c>
      <c r="G64" s="1">
        <f>_xlfn.STDEV.S(Table1[Difference])</f>
        <v>1.2108590246039339</v>
      </c>
      <c r="H64" s="1">
        <f>Table1[[#This Row],[Bias]]-(1.96 *Table1[[#This Row],[SD (Bias)]])</f>
        <v>-2.785783688223709</v>
      </c>
      <c r="I64" s="1">
        <f>Table1[[#This Row],[Bias]] + ( 1.96 *Table1[[#This Row],[SD (Bias)]])</f>
        <v>1.9607836882237115</v>
      </c>
    </row>
    <row r="65" spans="1:9" x14ac:dyDescent="0.25">
      <c r="A65">
        <v>64</v>
      </c>
      <c r="B65">
        <v>72</v>
      </c>
      <c r="C65">
        <v>72.099999999999994</v>
      </c>
      <c r="D65">
        <f>(Table1[[#This Row],[Pulse oximeter]]+Table1[[#This Row],[Saturation monitor]])/2</f>
        <v>72.05</v>
      </c>
      <c r="E65">
        <f>Table1[[#This Row],[Pulse oximeter]]-Table1[[#This Row],[Saturation monitor]]</f>
        <v>-9.9999999999994316E-2</v>
      </c>
      <c r="F65">
        <f>AVERAGE(Table1[Difference])</f>
        <v>-0.41249999999999887</v>
      </c>
      <c r="G65" s="1">
        <f>_xlfn.STDEV.S(Table1[Difference])</f>
        <v>1.2108590246039339</v>
      </c>
      <c r="H65" s="1">
        <f>Table1[[#This Row],[Bias]]-(1.96 *Table1[[#This Row],[SD (Bias)]])</f>
        <v>-2.785783688223709</v>
      </c>
      <c r="I65" s="1">
        <f>Table1[[#This Row],[Bias]] + ( 1.96 *Table1[[#This Row],[SD (Bias)]])</f>
        <v>1.9607836882237115</v>
      </c>
    </row>
    <row r="66" spans="1:9" x14ac:dyDescent="0.25">
      <c r="A66">
        <v>65</v>
      </c>
      <c r="B66">
        <v>72</v>
      </c>
      <c r="C66">
        <v>73.5</v>
      </c>
      <c r="D66">
        <f>(Table1[[#This Row],[Pulse oximeter]]+Table1[[#This Row],[Saturation monitor]])/2</f>
        <v>72.75</v>
      </c>
      <c r="E66">
        <f>Table1[[#This Row],[Pulse oximeter]]-Table1[[#This Row],[Saturation monitor]]</f>
        <v>-1.5</v>
      </c>
      <c r="F66">
        <f>AVERAGE(Table1[Difference])</f>
        <v>-0.41249999999999887</v>
      </c>
      <c r="G66" s="1">
        <f>_xlfn.STDEV.S(Table1[Difference])</f>
        <v>1.2108590246039339</v>
      </c>
      <c r="H66" s="1">
        <f>Table1[[#This Row],[Bias]]-(1.96 *Table1[[#This Row],[SD (Bias)]])</f>
        <v>-2.785783688223709</v>
      </c>
      <c r="I66" s="1">
        <f>Table1[[#This Row],[Bias]] + ( 1.96 *Table1[[#This Row],[SD (Bias)]])</f>
        <v>1.9607836882237115</v>
      </c>
    </row>
    <row r="67" spans="1:9" x14ac:dyDescent="0.25">
      <c r="A67">
        <v>66</v>
      </c>
      <c r="B67">
        <v>77</v>
      </c>
      <c r="C67">
        <v>75.2</v>
      </c>
      <c r="D67">
        <f>(Table1[[#This Row],[Pulse oximeter]]+Table1[[#This Row],[Saturation monitor]])/2</f>
        <v>76.099999999999994</v>
      </c>
      <c r="E67">
        <f>Table1[[#This Row],[Pulse oximeter]]-Table1[[#This Row],[Saturation monitor]]</f>
        <v>1.7999999999999972</v>
      </c>
      <c r="F67">
        <f>AVERAGE(Table1[Difference])</f>
        <v>-0.41249999999999887</v>
      </c>
      <c r="G67" s="1">
        <f>_xlfn.STDEV.S(Table1[Difference])</f>
        <v>1.2108590246039339</v>
      </c>
      <c r="H67" s="1">
        <f>Table1[[#This Row],[Bias]]-(1.96 *Table1[[#This Row],[SD (Bias)]])</f>
        <v>-2.785783688223709</v>
      </c>
      <c r="I67" s="1">
        <f>Table1[[#This Row],[Bias]] + ( 1.96 *Table1[[#This Row],[SD (Bias)]])</f>
        <v>1.9607836882237115</v>
      </c>
    </row>
    <row r="68" spans="1:9" x14ac:dyDescent="0.25">
      <c r="A68">
        <v>67</v>
      </c>
      <c r="B68">
        <v>75</v>
      </c>
      <c r="C68">
        <v>75.2</v>
      </c>
      <c r="D68">
        <f>(Table1[[#This Row],[Pulse oximeter]]+Table1[[#This Row],[Saturation monitor]])/2</f>
        <v>75.099999999999994</v>
      </c>
      <c r="E68">
        <f>Table1[[#This Row],[Pulse oximeter]]-Table1[[#This Row],[Saturation monitor]]</f>
        <v>-0.20000000000000284</v>
      </c>
      <c r="F68">
        <f>AVERAGE(Table1[Difference])</f>
        <v>-0.41249999999999887</v>
      </c>
      <c r="G68" s="1">
        <f>_xlfn.STDEV.S(Table1[Difference])</f>
        <v>1.2108590246039339</v>
      </c>
      <c r="H68" s="1">
        <f>Table1[[#This Row],[Bias]]-(1.96 *Table1[[#This Row],[SD (Bias)]])</f>
        <v>-2.785783688223709</v>
      </c>
      <c r="I68" s="1">
        <f>Table1[[#This Row],[Bias]] + ( 1.96 *Table1[[#This Row],[SD (Bias)]])</f>
        <v>1.9607836882237115</v>
      </c>
    </row>
    <row r="69" spans="1:9" x14ac:dyDescent="0.25">
      <c r="A69">
        <v>68</v>
      </c>
      <c r="B69">
        <v>74</v>
      </c>
      <c r="C69">
        <v>75</v>
      </c>
      <c r="D69">
        <f>(Table1[[#This Row],[Pulse oximeter]]+Table1[[#This Row],[Saturation monitor]])/2</f>
        <v>74.5</v>
      </c>
      <c r="E69">
        <f>Table1[[#This Row],[Pulse oximeter]]-Table1[[#This Row],[Saturation monitor]]</f>
        <v>-1</v>
      </c>
      <c r="F69">
        <f>AVERAGE(Table1[Difference])</f>
        <v>-0.41249999999999887</v>
      </c>
      <c r="G69" s="1">
        <f>_xlfn.STDEV.S(Table1[Difference])</f>
        <v>1.2108590246039339</v>
      </c>
      <c r="H69" s="1">
        <f>Table1[[#This Row],[Bias]]-(1.96 *Table1[[#This Row],[SD (Bias)]])</f>
        <v>-2.785783688223709</v>
      </c>
      <c r="I69" s="1">
        <f>Table1[[#This Row],[Bias]] + ( 1.96 *Table1[[#This Row],[SD (Bias)]])</f>
        <v>1.9607836882237115</v>
      </c>
    </row>
    <row r="70" spans="1:9" x14ac:dyDescent="0.25">
      <c r="A70">
        <v>69</v>
      </c>
      <c r="B70">
        <v>74</v>
      </c>
      <c r="C70">
        <v>75.599999999999994</v>
      </c>
      <c r="D70">
        <f>(Table1[[#This Row],[Pulse oximeter]]+Table1[[#This Row],[Saturation monitor]])/2</f>
        <v>74.8</v>
      </c>
      <c r="E70">
        <f>Table1[[#This Row],[Pulse oximeter]]-Table1[[#This Row],[Saturation monitor]]</f>
        <v>-1.5999999999999943</v>
      </c>
      <c r="F70">
        <f>AVERAGE(Table1[Difference])</f>
        <v>-0.41249999999999887</v>
      </c>
      <c r="G70" s="1">
        <f>_xlfn.STDEV.S(Table1[Difference])</f>
        <v>1.2108590246039339</v>
      </c>
      <c r="H70" s="1">
        <f>Table1[[#This Row],[Bias]]-(1.96 *Table1[[#This Row],[SD (Bias)]])</f>
        <v>-2.785783688223709</v>
      </c>
      <c r="I70" s="1">
        <f>Table1[[#This Row],[Bias]] + ( 1.96 *Table1[[#This Row],[SD (Bias)]])</f>
        <v>1.9607836882237115</v>
      </c>
    </row>
    <row r="71" spans="1:9" x14ac:dyDescent="0.25">
      <c r="A71">
        <v>70</v>
      </c>
      <c r="B71">
        <v>78</v>
      </c>
      <c r="C71">
        <v>77</v>
      </c>
      <c r="D71">
        <f>(Table1[[#This Row],[Pulse oximeter]]+Table1[[#This Row],[Saturation monitor]])/2</f>
        <v>77.5</v>
      </c>
      <c r="E71">
        <f>Table1[[#This Row],[Pulse oximeter]]-Table1[[#This Row],[Saturation monitor]]</f>
        <v>1</v>
      </c>
      <c r="F71">
        <f>AVERAGE(Table1[Difference])</f>
        <v>-0.41249999999999887</v>
      </c>
      <c r="G71" s="1">
        <f>_xlfn.STDEV.S(Table1[Difference])</f>
        <v>1.2108590246039339</v>
      </c>
      <c r="H71" s="1">
        <f>Table1[[#This Row],[Bias]]-(1.96 *Table1[[#This Row],[SD (Bias)]])</f>
        <v>-2.785783688223709</v>
      </c>
      <c r="I71" s="1">
        <f>Table1[[#This Row],[Bias]] + ( 1.96 *Table1[[#This Row],[SD (Bias)]])</f>
        <v>1.9607836882237115</v>
      </c>
    </row>
    <row r="72" spans="1:9" x14ac:dyDescent="0.25">
      <c r="A72">
        <v>71</v>
      </c>
      <c r="B72">
        <v>77</v>
      </c>
      <c r="C72">
        <v>77.599999999999994</v>
      </c>
      <c r="D72">
        <f>(Table1[[#This Row],[Pulse oximeter]]+Table1[[#This Row],[Saturation monitor]])/2</f>
        <v>77.3</v>
      </c>
      <c r="E72">
        <f>Table1[[#This Row],[Pulse oximeter]]-Table1[[#This Row],[Saturation monitor]]</f>
        <v>-0.59999999999999432</v>
      </c>
      <c r="F72">
        <f>AVERAGE(Table1[Difference])</f>
        <v>-0.41249999999999887</v>
      </c>
      <c r="G72" s="1">
        <f>_xlfn.STDEV.S(Table1[Difference])</f>
        <v>1.2108590246039339</v>
      </c>
      <c r="H72" s="1">
        <f>Table1[[#This Row],[Bias]]-(1.96 *Table1[[#This Row],[SD (Bias)]])</f>
        <v>-2.785783688223709</v>
      </c>
      <c r="I72" s="1">
        <f>Table1[[#This Row],[Bias]] + ( 1.96 *Table1[[#This Row],[SD (Bias)]])</f>
        <v>1.9607836882237115</v>
      </c>
    </row>
    <row r="73" spans="1:9" x14ac:dyDescent="0.25">
      <c r="A73">
        <v>72</v>
      </c>
      <c r="B73">
        <v>76</v>
      </c>
      <c r="C73">
        <v>74.8</v>
      </c>
      <c r="D73">
        <f>(Table1[[#This Row],[Pulse oximeter]]+Table1[[#This Row],[Saturation monitor]])/2</f>
        <v>75.400000000000006</v>
      </c>
      <c r="E73">
        <f>Table1[[#This Row],[Pulse oximeter]]-Table1[[#This Row],[Saturation monitor]]</f>
        <v>1.2000000000000028</v>
      </c>
      <c r="F73">
        <f>AVERAGE(Table1[Difference])</f>
        <v>-0.41249999999999887</v>
      </c>
      <c r="G73" s="1">
        <f>_xlfn.STDEV.S(Table1[Difference])</f>
        <v>1.2108590246039339</v>
      </c>
      <c r="H73" s="1">
        <f>Table1[[#This Row],[Bias]]-(1.96 *Table1[[#This Row],[SD (Bias)]])</f>
        <v>-2.785783688223709</v>
      </c>
      <c r="I73" s="1">
        <f>Table1[[#This Row],[Bias]] + ( 1.96 *Table1[[#This Row],[SD (Bias)]])</f>
        <v>1.9607836882237115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sealey_example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Gardiner</dc:creator>
  <cp:lastModifiedBy>Samuel Gardiner</cp:lastModifiedBy>
  <dcterms:created xsi:type="dcterms:W3CDTF">2021-04-13T13:16:18Z</dcterms:created>
  <dcterms:modified xsi:type="dcterms:W3CDTF">2021-04-13T22:48:44Z</dcterms:modified>
</cp:coreProperties>
</file>