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fnorthflorida-my.sharepoint.com/personal/n01480000_unf_edu/Documents/9_fall_2024/cnt6707_network-client-server-arch/project/"/>
    </mc:Choice>
  </mc:AlternateContent>
  <xr:revisionPtr revIDLastSave="595" documentId="8_{065B0827-4B68-49AF-855E-4D4EABAB34BD}" xr6:coauthVersionLast="47" xr6:coauthVersionMax="47" xr10:uidLastSave="{CF2B8F5F-8161-4BBB-A4A1-3CC65ED87B1D}"/>
  <bookViews>
    <workbookView xWindow="-110" yWindow="-110" windowWidth="25820" windowHeight="15500" xr2:uid="{92423EED-CFDD-43B3-9C62-8DD446C01C4D}"/>
  </bookViews>
  <sheets>
    <sheet name="Data" sheetId="2" r:id="rId1"/>
    <sheet name="Graphs - Combined (NETWORK)" sheetId="4" r:id="rId2"/>
    <sheet name="Graphs - Combined (LOCALHOST)" sheetId="7" r:id="rId3"/>
    <sheet name="Graphs - UDP (NETWORK)" sheetId="3" r:id="rId4"/>
    <sheet name="Graphs - TCP (NETWORK)" sheetId="1" r:id="rId5"/>
    <sheet name="Graphs - TCP (LOCALHOST)" sheetId="5" r:id="rId6"/>
    <sheet name="Graphs - UDP (LOCALHOST)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2" l="1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21" i="2"/>
  <c r="I13" i="2"/>
  <c r="I14" i="2"/>
  <c r="I15" i="2"/>
  <c r="I16" i="2"/>
  <c r="I17" i="2"/>
  <c r="I18" i="2"/>
  <c r="I12" i="2"/>
  <c r="I11" i="2"/>
  <c r="I10" i="2"/>
  <c r="I9" i="2"/>
  <c r="I8" i="2"/>
  <c r="I7" i="2"/>
  <c r="I6" i="2"/>
  <c r="I5" i="2"/>
  <c r="I4" i="2"/>
  <c r="I3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B10" i="2"/>
  <c r="B8" i="2"/>
  <c r="B7" i="2"/>
  <c r="B9" i="2" s="1"/>
  <c r="J36" i="2" l="1"/>
  <c r="G36" i="2" s="1"/>
  <c r="J26" i="2"/>
  <c r="G26" i="2" s="1"/>
  <c r="J25" i="2"/>
  <c r="G25" i="2" s="1"/>
  <c r="J21" i="2"/>
  <c r="G21" i="2" s="1"/>
  <c r="J28" i="2"/>
  <c r="G28" i="2" s="1"/>
  <c r="J4" i="2"/>
  <c r="G4" i="2" s="1"/>
  <c r="J8" i="2"/>
  <c r="G8" i="2" s="1"/>
  <c r="J10" i="2"/>
  <c r="G10" i="2" s="1"/>
  <c r="J3" i="2"/>
  <c r="G3" i="2" s="1"/>
  <c r="J5" i="2"/>
  <c r="G5" i="2" s="1"/>
  <c r="J9" i="2"/>
  <c r="G9" i="2" s="1"/>
  <c r="J23" i="2"/>
  <c r="G23" i="2" s="1"/>
  <c r="J27" i="2"/>
  <c r="G27" i="2" s="1"/>
  <c r="J6" i="2"/>
  <c r="G6" i="2" s="1"/>
  <c r="J7" i="2"/>
  <c r="G7" i="2" s="1"/>
  <c r="J24" i="2"/>
  <c r="G24" i="2" s="1"/>
  <c r="J22" i="2"/>
  <c r="G22" i="2" s="1"/>
  <c r="J30" i="2"/>
  <c r="G30" i="2" s="1"/>
  <c r="J16" i="2"/>
  <c r="G16" i="2" s="1"/>
  <c r="J13" i="2"/>
  <c r="G13" i="2" s="1"/>
  <c r="J12" i="2"/>
  <c r="G12" i="2" s="1"/>
  <c r="J35" i="2"/>
  <c r="G35" i="2" s="1"/>
  <c r="J15" i="2"/>
  <c r="G15" i="2" s="1"/>
  <c r="J14" i="2"/>
  <c r="G14" i="2" s="1"/>
  <c r="J33" i="2"/>
  <c r="G33" i="2" s="1"/>
  <c r="J34" i="2"/>
  <c r="G34" i="2" s="1"/>
  <c r="J17" i="2"/>
  <c r="G17" i="2" s="1"/>
  <c r="J18" i="2"/>
  <c r="G18" i="2" s="1"/>
  <c r="J31" i="2"/>
  <c r="G31" i="2" s="1"/>
  <c r="J32" i="2"/>
  <c r="G32" i="2" s="1"/>
  <c r="J11" i="2"/>
  <c r="G11" i="2" s="1"/>
  <c r="J29" i="2"/>
  <c r="G29" i="2" s="1"/>
</calcChain>
</file>

<file path=xl/sharedStrings.xml><?xml version="1.0" encoding="utf-8"?>
<sst xmlns="http://schemas.openxmlformats.org/spreadsheetml/2006/main" count="43" uniqueCount="28">
  <si>
    <t>GET</t>
  </si>
  <si>
    <t>PUT</t>
  </si>
  <si>
    <t>TCP</t>
  </si>
  <si>
    <t>METHOD</t>
  </si>
  <si>
    <t>UDP</t>
  </si>
  <si>
    <t>COMMAND</t>
  </si>
  <si>
    <t>Number of Packets</t>
  </si>
  <si>
    <t>TCP EOF PACKET (8b DATA, 20b TCP, 20b IP)</t>
  </si>
  <si>
    <t>UDP EOF PACKET (8b DATA, 20b IP, 8b UDP)</t>
  </si>
  <si>
    <t>ETHERNET MTU</t>
  </si>
  <si>
    <t>TCP OVERHEAD</t>
  </si>
  <si>
    <t>IP OVERHEAD</t>
  </si>
  <si>
    <t>UDP OVERHEAD</t>
  </si>
  <si>
    <t>APPLICATION OVERHEAD (SEGMENT# + CRC)</t>
  </si>
  <si>
    <t>TCP/IP OVERHEAD</t>
  </si>
  <si>
    <t>UDP/IP/APPLICATION OVERHEAD</t>
  </si>
  <si>
    <t>TCP DATA SIZE</t>
  </si>
  <si>
    <t>UDP DATA SIZE</t>
  </si>
  <si>
    <t>TCP NEGOTIATION (SYN, FIN)</t>
  </si>
  <si>
    <t>LOCAL NETWORK</t>
  </si>
  <si>
    <t>LOCALHOST</t>
  </si>
  <si>
    <t>DATA</t>
  </si>
  <si>
    <t>Size (b)</t>
  </si>
  <si>
    <t>Transferred (B)</t>
  </si>
  <si>
    <t>File Size (B)</t>
  </si>
  <si>
    <t>Throughput (B/s)</t>
  </si>
  <si>
    <t>Transfer Time (s)</t>
  </si>
  <si>
    <t>ETHERNET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</si>
</sst>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7" xfId="0" applyBorder="1"/>
    <xf numFmtId="0" fontId="0" fillId="0" borderId="8" xfId="0" applyBorder="1"/>
    <xf numFmtId="3" fontId="0" fillId="0" borderId="6" xfId="0" applyNumberFormat="1" applyBorder="1"/>
    <xf numFmtId="3" fontId="0" fillId="0" borderId="5" xfId="0" applyNumberFormat="1" applyBorder="1"/>
    <xf numFmtId="3" fontId="0" fillId="0" borderId="3" xfId="0" applyNumberFormat="1" applyBorder="1"/>
    <xf numFmtId="0" fontId="0" fillId="0" borderId="10" xfId="0" applyBorder="1"/>
    <xf numFmtId="0" fontId="0" fillId="0" borderId="9" xfId="0" applyBorder="1"/>
    <xf numFmtId="3" fontId="0" fillId="0" borderId="1" xfId="0" applyNumberFormat="1" applyBorder="1"/>
    <xf numFmtId="0" fontId="0" fillId="0" borderId="18" xfId="0" applyBorder="1"/>
    <xf numFmtId="3" fontId="0" fillId="0" borderId="2" xfId="0" applyNumberFormat="1" applyBorder="1"/>
    <xf numFmtId="0" fontId="0" fillId="0" borderId="17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6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3" xfId="0" applyNumberFormat="1" applyBorder="1"/>
    <xf numFmtId="3" fontId="0" fillId="0" borderId="9" xfId="0" applyNumberFormat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GET Offered Load vs. Response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Data!$D$3</c:f>
              <c:strCache>
                <c:ptCount val="1"/>
                <c:pt idx="0">
                  <c:v>TCP</c:v>
                </c:pt>
              </c:strCache>
            </c:strRef>
          </c:tx>
          <c:xVal>
            <c:numRef>
              <c:f>Data!$F$3:$F$6</c:f>
              <c:numCache>
                <c:formatCode>#,##0</c:formatCode>
                <c:ptCount val="4"/>
                <c:pt idx="0">
                  <c:v>131072</c:v>
                </c:pt>
                <c:pt idx="1">
                  <c:v>3276800</c:v>
                </c:pt>
                <c:pt idx="2">
                  <c:v>6553600</c:v>
                </c:pt>
                <c:pt idx="3">
                  <c:v>13107200</c:v>
                </c:pt>
              </c:numCache>
            </c:numRef>
          </c:xVal>
          <c:yVal>
            <c:numRef>
              <c:f>Data!$H$3:$H$6</c:f>
              <c:numCache>
                <c:formatCode>#,##0.000</c:formatCode>
                <c:ptCount val="4"/>
                <c:pt idx="0">
                  <c:v>0.32900000000000001</c:v>
                </c:pt>
                <c:pt idx="1">
                  <c:v>6.8959999999999999</c:v>
                </c:pt>
                <c:pt idx="2">
                  <c:v>16.5</c:v>
                </c:pt>
                <c:pt idx="3">
                  <c:v>28.03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4A-418F-A473-19D8631C239F}"/>
            </c:ext>
          </c:extLst>
        </c:ser>
        <c:ser>
          <c:idx val="0"/>
          <c:order val="1"/>
          <c:tx>
            <c:strRef>
              <c:f>Data!$D$11</c:f>
              <c:strCache>
                <c:ptCount val="1"/>
                <c:pt idx="0">
                  <c:v>UDP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Data!$F$11:$F$14</c:f>
              <c:numCache>
                <c:formatCode>#,##0</c:formatCode>
                <c:ptCount val="4"/>
                <c:pt idx="0">
                  <c:v>131072</c:v>
                </c:pt>
                <c:pt idx="1">
                  <c:v>3276800</c:v>
                </c:pt>
                <c:pt idx="2">
                  <c:v>6553600</c:v>
                </c:pt>
                <c:pt idx="3">
                  <c:v>13107200</c:v>
                </c:pt>
              </c:numCache>
            </c:numRef>
          </c:xVal>
          <c:yVal>
            <c:numRef>
              <c:f>Data!$H$11:$H$14</c:f>
              <c:numCache>
                <c:formatCode>#,##0.000</c:formatCode>
                <c:ptCount val="4"/>
                <c:pt idx="0">
                  <c:v>0.22700000000000001</c:v>
                </c:pt>
                <c:pt idx="1">
                  <c:v>5.4550000000000001</c:v>
                </c:pt>
                <c:pt idx="2">
                  <c:v>11.253</c:v>
                </c:pt>
                <c:pt idx="3">
                  <c:v>24.239000000000001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4A-418F-A473-19D8631C2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244543"/>
        <c:axId val="1391257023"/>
      </c:scatterChart>
      <c:valAx>
        <c:axId val="139124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Offered Load 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257023"/>
        <c:crosses val="autoZero"/>
        <c:crossBetween val="midCat"/>
      </c:valAx>
      <c:valAx>
        <c:axId val="139125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24454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UDP Put Offered Load vs.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Data!$F$15:$F$18</c:f>
              <c:numCache>
                <c:formatCode>#,##0</c:formatCode>
                <c:ptCount val="4"/>
                <c:pt idx="0">
                  <c:v>131072</c:v>
                </c:pt>
                <c:pt idx="1">
                  <c:v>3276800</c:v>
                </c:pt>
                <c:pt idx="2">
                  <c:v>6553600</c:v>
                </c:pt>
                <c:pt idx="3">
                  <c:v>13107200</c:v>
                </c:pt>
              </c:numCache>
            </c:numRef>
          </c:xVal>
          <c:yVal>
            <c:numRef>
              <c:f>Data!$H$15:$H$18</c:f>
              <c:numCache>
                <c:formatCode>#,##0.000</c:formatCode>
                <c:ptCount val="4"/>
                <c:pt idx="0">
                  <c:v>0.152</c:v>
                </c:pt>
                <c:pt idx="1">
                  <c:v>1.9159999999999999</c:v>
                </c:pt>
                <c:pt idx="2">
                  <c:v>3.7290000000000001</c:v>
                </c:pt>
                <c:pt idx="3">
                  <c:v>7.08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AD-4CC4-BF33-370433E2E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165967"/>
        <c:axId val="1395151567"/>
      </c:scatterChart>
      <c:valAx>
        <c:axId val="139516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Offered Load 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51567"/>
        <c:crosses val="autoZero"/>
        <c:crossBetween val="midCat"/>
      </c:valAx>
      <c:valAx>
        <c:axId val="139515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6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UDP Get Offered Load vs.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Data!$F$11:$F$14</c:f>
              <c:numCache>
                <c:formatCode>#,##0</c:formatCode>
                <c:ptCount val="4"/>
                <c:pt idx="0">
                  <c:v>131072</c:v>
                </c:pt>
                <c:pt idx="1">
                  <c:v>3276800</c:v>
                </c:pt>
                <c:pt idx="2">
                  <c:v>6553600</c:v>
                </c:pt>
                <c:pt idx="3">
                  <c:v>13107200</c:v>
                </c:pt>
              </c:numCache>
            </c:numRef>
          </c:xVal>
          <c:yVal>
            <c:numRef>
              <c:f>Data!$I$11:$I$14</c:f>
              <c:numCache>
                <c:formatCode>#,##0</c:formatCode>
                <c:ptCount val="4"/>
                <c:pt idx="0">
                  <c:v>594872.24669603526</c:v>
                </c:pt>
                <c:pt idx="1">
                  <c:v>617330.1558203483</c:v>
                </c:pt>
                <c:pt idx="2">
                  <c:v>598376.96614236198</c:v>
                </c:pt>
                <c:pt idx="3">
                  <c:v>555593.71261190646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E-47B0-A731-2E51390FD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253663"/>
        <c:axId val="1391247903"/>
      </c:scatterChart>
      <c:valAx>
        <c:axId val="139125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Offered Load 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247903"/>
        <c:crosses val="autoZero"/>
        <c:crossBetween val="midCat"/>
      </c:valAx>
      <c:valAx>
        <c:axId val="139124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Throughput (B/s)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25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UDP Put Offered Load vs.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Data!$F$15:$F$18</c:f>
              <c:numCache>
                <c:formatCode>#,##0</c:formatCode>
                <c:ptCount val="4"/>
                <c:pt idx="0">
                  <c:v>131072</c:v>
                </c:pt>
                <c:pt idx="1">
                  <c:v>3276800</c:v>
                </c:pt>
                <c:pt idx="2">
                  <c:v>6553600</c:v>
                </c:pt>
                <c:pt idx="3">
                  <c:v>13107200</c:v>
                </c:pt>
              </c:numCache>
            </c:numRef>
          </c:xVal>
          <c:yVal>
            <c:numRef>
              <c:f>Data!$I$15:$I$18</c:f>
              <c:numCache>
                <c:formatCode>#,##0</c:formatCode>
                <c:ptCount val="4"/>
                <c:pt idx="0">
                  <c:v>888394.73684210528</c:v>
                </c:pt>
                <c:pt idx="1">
                  <c:v>1757586.6388308979</c:v>
                </c:pt>
                <c:pt idx="2">
                  <c:v>1805721.6411906676</c:v>
                </c:pt>
                <c:pt idx="3">
                  <c:v>1902123.7288135593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7-481C-B063-7BABED737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27423"/>
        <c:axId val="150036543"/>
      </c:scatterChart>
      <c:valAx>
        <c:axId val="15002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Offered Load 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36543"/>
        <c:crosses val="autoZero"/>
        <c:crossBetween val="midCat"/>
      </c:valAx>
      <c:valAx>
        <c:axId val="15003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Throughput (B/s)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2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TCP Get Offered Load </a:t>
            </a:r>
            <a:r>
              <a:rPr lang="en-US" baseline="0"/>
              <a:t>vs. Response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Data!$H$2</c:f>
              <c:strCache>
                <c:ptCount val="1"/>
                <c:pt idx="0">
                  <c:v>Transfer Time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Data!$F$3:$F$6</c:f>
              <c:numCache>
                <c:formatCode>#,##0</c:formatCode>
                <c:ptCount val="4"/>
                <c:pt idx="0">
                  <c:v>131072</c:v>
                </c:pt>
                <c:pt idx="1">
                  <c:v>3276800</c:v>
                </c:pt>
                <c:pt idx="2">
                  <c:v>6553600</c:v>
                </c:pt>
                <c:pt idx="3">
                  <c:v>13107200</c:v>
                </c:pt>
              </c:numCache>
            </c:numRef>
          </c:xVal>
          <c:yVal>
            <c:numRef>
              <c:f>Data!$H$3:$H$6</c:f>
              <c:numCache>
                <c:formatCode>#,##0.000</c:formatCode>
                <c:ptCount val="4"/>
                <c:pt idx="0">
                  <c:v>0.32900000000000001</c:v>
                </c:pt>
                <c:pt idx="1">
                  <c:v>6.8959999999999999</c:v>
                </c:pt>
                <c:pt idx="2">
                  <c:v>16.5</c:v>
                </c:pt>
                <c:pt idx="3">
                  <c:v>28.03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B4-4EC4-AE78-1AD802485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151567"/>
        <c:axId val="1395149167"/>
      </c:scatterChart>
      <c:valAx>
        <c:axId val="139515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Offered Load 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49167"/>
        <c:crosses val="autoZero"/>
        <c:crossBetween val="midCat"/>
      </c:valAx>
      <c:valAx>
        <c:axId val="139514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5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TCP Put Offered Load vs.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Data!$F$7:$F$10</c:f>
              <c:numCache>
                <c:formatCode>#,##0</c:formatCode>
                <c:ptCount val="4"/>
                <c:pt idx="0">
                  <c:v>131072</c:v>
                </c:pt>
                <c:pt idx="1">
                  <c:v>3276800</c:v>
                </c:pt>
                <c:pt idx="2">
                  <c:v>6553600</c:v>
                </c:pt>
                <c:pt idx="3">
                  <c:v>13107200</c:v>
                </c:pt>
              </c:numCache>
            </c:numRef>
          </c:xVal>
          <c:yVal>
            <c:numRef>
              <c:f>Data!$H$7:$H$10</c:f>
              <c:numCache>
                <c:formatCode>#,##0.000</c:formatCode>
                <c:ptCount val="4"/>
                <c:pt idx="0">
                  <c:v>0.20200000000000001</c:v>
                </c:pt>
                <c:pt idx="1">
                  <c:v>2.5920000000000001</c:v>
                </c:pt>
                <c:pt idx="2">
                  <c:v>6.1680000000000001</c:v>
                </c:pt>
                <c:pt idx="3">
                  <c:v>10.795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BB-4201-BF55-AC094ADDC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45455"/>
        <c:axId val="125945935"/>
      </c:scatterChart>
      <c:valAx>
        <c:axId val="12594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Offered Load 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45935"/>
        <c:crosses val="autoZero"/>
        <c:crossBetween val="midCat"/>
      </c:valAx>
      <c:valAx>
        <c:axId val="12594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4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TCP Get Offered Load vs.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Data!$F$3:$F$6</c:f>
              <c:numCache>
                <c:formatCode>#,##0</c:formatCode>
                <c:ptCount val="4"/>
                <c:pt idx="0">
                  <c:v>131072</c:v>
                </c:pt>
                <c:pt idx="1">
                  <c:v>3276800</c:v>
                </c:pt>
                <c:pt idx="2">
                  <c:v>6553600</c:v>
                </c:pt>
                <c:pt idx="3">
                  <c:v>13107200</c:v>
                </c:pt>
              </c:numCache>
            </c:numRef>
          </c:xVal>
          <c:yVal>
            <c:numRef>
              <c:f>Data!$I$3:$I$6</c:f>
              <c:numCache>
                <c:formatCode>#,##0</c:formatCode>
                <c:ptCount val="4"/>
                <c:pt idx="0">
                  <c:v>411331.30699088145</c:v>
                </c:pt>
                <c:pt idx="1">
                  <c:v>488374.12993039441</c:v>
                </c:pt>
                <c:pt idx="2">
                  <c:v>408110.7878787879</c:v>
                </c:pt>
                <c:pt idx="3">
                  <c:v>480461.22012129857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42-475A-B82B-0A9CDBC4F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146287"/>
        <c:axId val="1395158767"/>
      </c:scatterChart>
      <c:valAx>
        <c:axId val="139514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Offered Load 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58767"/>
        <c:crosses val="autoZero"/>
        <c:crossBetween val="midCat"/>
      </c:valAx>
      <c:valAx>
        <c:axId val="139515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4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TCP Put Offered Load vs.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Data!$F$7:$F$10</c:f>
              <c:numCache>
                <c:formatCode>#,##0</c:formatCode>
                <c:ptCount val="4"/>
                <c:pt idx="0">
                  <c:v>131072</c:v>
                </c:pt>
                <c:pt idx="1">
                  <c:v>3276800</c:v>
                </c:pt>
                <c:pt idx="2">
                  <c:v>6553600</c:v>
                </c:pt>
                <c:pt idx="3">
                  <c:v>13107200</c:v>
                </c:pt>
              </c:numCache>
            </c:numRef>
          </c:xVal>
          <c:yVal>
            <c:numRef>
              <c:f>Data!$I$7:$I$10</c:f>
              <c:numCache>
                <c:formatCode>#,##0</c:formatCode>
                <c:ptCount val="4"/>
                <c:pt idx="0">
                  <c:v>669940.59405940585</c:v>
                </c:pt>
                <c:pt idx="1">
                  <c:v>1299316.3580246912</c:v>
                </c:pt>
                <c:pt idx="2">
                  <c:v>1091736.0570687419</c:v>
                </c:pt>
                <c:pt idx="3">
                  <c:v>1247552.3853635942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77-4BE8-9C25-F89931E33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27695"/>
        <c:axId val="125915695"/>
      </c:scatterChart>
      <c:valAx>
        <c:axId val="12592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Offered Load 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15695"/>
        <c:crosses val="autoZero"/>
        <c:crossBetween val="midCat"/>
      </c:valAx>
      <c:valAx>
        <c:axId val="12591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Throughput (B/s)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2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TCP Get Offered Load </a:t>
            </a:r>
            <a:r>
              <a:rPr lang="en-US" baseline="0"/>
              <a:t>vs. Response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Data!$F$21:$F$24</c:f>
              <c:numCache>
                <c:formatCode>#,##0</c:formatCode>
                <c:ptCount val="4"/>
                <c:pt idx="0">
                  <c:v>131072</c:v>
                </c:pt>
                <c:pt idx="1">
                  <c:v>3276800</c:v>
                </c:pt>
                <c:pt idx="2">
                  <c:v>6553600</c:v>
                </c:pt>
                <c:pt idx="3">
                  <c:v>13107200</c:v>
                </c:pt>
              </c:numCache>
            </c:numRef>
          </c:xVal>
          <c:yVal>
            <c:numRef>
              <c:f>Data!$H$21:$H$24</c:f>
              <c:numCache>
                <c:formatCode>#,##0.000</c:formatCode>
                <c:ptCount val="4"/>
                <c:pt idx="0">
                  <c:v>3.6999999999999998E-2</c:v>
                </c:pt>
                <c:pt idx="1">
                  <c:v>0.68700000000000006</c:v>
                </c:pt>
                <c:pt idx="2">
                  <c:v>1.2190000000000001</c:v>
                </c:pt>
                <c:pt idx="3">
                  <c:v>3.4860000000000002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11-4582-95D9-424C6DE1F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151567"/>
        <c:axId val="1395149167"/>
      </c:scatterChart>
      <c:valAx>
        <c:axId val="139515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Offered Load 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49167"/>
        <c:crosses val="autoZero"/>
        <c:crossBetween val="midCat"/>
      </c:valAx>
      <c:valAx>
        <c:axId val="139514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5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TCP Put Offered Load vs.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Data!$F$25:$F$28</c:f>
              <c:numCache>
                <c:formatCode>#,##0</c:formatCode>
                <c:ptCount val="4"/>
                <c:pt idx="0">
                  <c:v>131072</c:v>
                </c:pt>
                <c:pt idx="1">
                  <c:v>3276800</c:v>
                </c:pt>
                <c:pt idx="2">
                  <c:v>6553600</c:v>
                </c:pt>
                <c:pt idx="3">
                  <c:v>13107200</c:v>
                </c:pt>
              </c:numCache>
            </c:numRef>
          </c:xVal>
          <c:yVal>
            <c:numRef>
              <c:f>Data!$H$25:$H$28</c:f>
              <c:numCache>
                <c:formatCode>#,##0.000</c:formatCode>
                <c:ptCount val="4"/>
                <c:pt idx="0">
                  <c:v>3.7999999999999999E-2</c:v>
                </c:pt>
                <c:pt idx="1">
                  <c:v>0.63800000000000001</c:v>
                </c:pt>
                <c:pt idx="2">
                  <c:v>1.1919999999999999</c:v>
                </c:pt>
                <c:pt idx="3">
                  <c:v>2.476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E9-40D7-9D94-984AF5DEE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45455"/>
        <c:axId val="125945935"/>
      </c:scatterChart>
      <c:valAx>
        <c:axId val="12594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Offered Load 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45935"/>
        <c:crosses val="autoZero"/>
        <c:crossBetween val="midCat"/>
      </c:valAx>
      <c:valAx>
        <c:axId val="12594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4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TCP Get Offered Load vs.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Data!$F$21:$F$24</c:f>
              <c:numCache>
                <c:formatCode>#,##0</c:formatCode>
                <c:ptCount val="4"/>
                <c:pt idx="0">
                  <c:v>131072</c:v>
                </c:pt>
                <c:pt idx="1">
                  <c:v>3276800</c:v>
                </c:pt>
                <c:pt idx="2">
                  <c:v>6553600</c:v>
                </c:pt>
                <c:pt idx="3">
                  <c:v>13107200</c:v>
                </c:pt>
              </c:numCache>
            </c:numRef>
          </c:xVal>
          <c:yVal>
            <c:numRef>
              <c:f>Data!$I$21:$I$24</c:f>
              <c:numCache>
                <c:formatCode>#,##0</c:formatCode>
                <c:ptCount val="4"/>
                <c:pt idx="0">
                  <c:v>3657513.5135135138</c:v>
                </c:pt>
                <c:pt idx="1">
                  <c:v>4902224.1630276563</c:v>
                </c:pt>
                <c:pt idx="2">
                  <c:v>5524059.0648072185</c:v>
                </c:pt>
                <c:pt idx="3">
                  <c:v>3863261.0441767066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5-41CC-90ED-279F478E5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146287"/>
        <c:axId val="1395158767"/>
      </c:scatterChart>
      <c:valAx>
        <c:axId val="139514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Offered Load 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58767"/>
        <c:crosses val="autoZero"/>
        <c:crossBetween val="midCat"/>
      </c:valAx>
      <c:valAx>
        <c:axId val="139515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4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PUT Offered Load vs. Response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Data!$D$3</c:f>
              <c:strCache>
                <c:ptCount val="1"/>
                <c:pt idx="0">
                  <c:v>TCP</c:v>
                </c:pt>
              </c:strCache>
            </c:strRef>
          </c:tx>
          <c:xVal>
            <c:numRef>
              <c:f>Data!$F$7:$F$10</c:f>
              <c:numCache>
                <c:formatCode>#,##0</c:formatCode>
                <c:ptCount val="4"/>
                <c:pt idx="0">
                  <c:v>131072</c:v>
                </c:pt>
                <c:pt idx="1">
                  <c:v>3276800</c:v>
                </c:pt>
                <c:pt idx="2">
                  <c:v>6553600</c:v>
                </c:pt>
                <c:pt idx="3">
                  <c:v>13107200</c:v>
                </c:pt>
              </c:numCache>
            </c:numRef>
          </c:xVal>
          <c:yVal>
            <c:numRef>
              <c:f>Data!$H$7:$H$10</c:f>
              <c:numCache>
                <c:formatCode>#,##0.000</c:formatCode>
                <c:ptCount val="4"/>
                <c:pt idx="0">
                  <c:v>0.20200000000000001</c:v>
                </c:pt>
                <c:pt idx="1">
                  <c:v>2.5920000000000001</c:v>
                </c:pt>
                <c:pt idx="2">
                  <c:v>6.1680000000000001</c:v>
                </c:pt>
                <c:pt idx="3">
                  <c:v>10.795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4A-4E93-B55A-B4F477D2560F}"/>
            </c:ext>
          </c:extLst>
        </c:ser>
        <c:ser>
          <c:idx val="0"/>
          <c:order val="1"/>
          <c:tx>
            <c:strRef>
              <c:f>Data!$D$11</c:f>
              <c:strCache>
                <c:ptCount val="1"/>
                <c:pt idx="0">
                  <c:v>UDP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Data!$F$15:$F$18</c:f>
              <c:numCache>
                <c:formatCode>#,##0</c:formatCode>
                <c:ptCount val="4"/>
                <c:pt idx="0">
                  <c:v>131072</c:v>
                </c:pt>
                <c:pt idx="1">
                  <c:v>3276800</c:v>
                </c:pt>
                <c:pt idx="2">
                  <c:v>6553600</c:v>
                </c:pt>
                <c:pt idx="3">
                  <c:v>13107200</c:v>
                </c:pt>
              </c:numCache>
            </c:numRef>
          </c:xVal>
          <c:yVal>
            <c:numRef>
              <c:f>Data!$H$15:$H$18</c:f>
              <c:numCache>
                <c:formatCode>#,##0.000</c:formatCode>
                <c:ptCount val="4"/>
                <c:pt idx="0">
                  <c:v>0.152</c:v>
                </c:pt>
                <c:pt idx="1">
                  <c:v>1.9159999999999999</c:v>
                </c:pt>
                <c:pt idx="2">
                  <c:v>3.7290000000000001</c:v>
                </c:pt>
                <c:pt idx="3">
                  <c:v>7.08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4A-4E93-B55A-B4F477D25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165967"/>
        <c:axId val="1395151567"/>
      </c:scatterChart>
      <c:valAx>
        <c:axId val="139516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Offered Load 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51567"/>
        <c:crosses val="autoZero"/>
        <c:crossBetween val="midCat"/>
      </c:valAx>
      <c:valAx>
        <c:axId val="139515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65967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TCP Put Offered Load vs.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Data!$F$21:$F$24</c:f>
              <c:numCache>
                <c:formatCode>#,##0</c:formatCode>
                <c:ptCount val="4"/>
                <c:pt idx="0">
                  <c:v>131072</c:v>
                </c:pt>
                <c:pt idx="1">
                  <c:v>3276800</c:v>
                </c:pt>
                <c:pt idx="2">
                  <c:v>6553600</c:v>
                </c:pt>
                <c:pt idx="3">
                  <c:v>13107200</c:v>
                </c:pt>
              </c:numCache>
            </c:numRef>
          </c:xVal>
          <c:yVal>
            <c:numRef>
              <c:f>Data!$I$21:$I$24</c:f>
              <c:numCache>
                <c:formatCode>#,##0</c:formatCode>
                <c:ptCount val="4"/>
                <c:pt idx="0">
                  <c:v>3657513.5135135138</c:v>
                </c:pt>
                <c:pt idx="1">
                  <c:v>4902224.1630276563</c:v>
                </c:pt>
                <c:pt idx="2">
                  <c:v>5524059.0648072185</c:v>
                </c:pt>
                <c:pt idx="3">
                  <c:v>3863261.0441767066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DC-4306-BF35-719E00F5B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27695"/>
        <c:axId val="125915695"/>
      </c:scatterChart>
      <c:valAx>
        <c:axId val="12592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Offered Load 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15695"/>
        <c:crosses val="autoZero"/>
        <c:crossBetween val="midCat"/>
      </c:valAx>
      <c:valAx>
        <c:axId val="12591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Throughput (B/s)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2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UDP Get Offered Load vs.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Data!$F$29:$F$32</c:f>
              <c:numCache>
                <c:formatCode>#,##0</c:formatCode>
                <c:ptCount val="4"/>
                <c:pt idx="0">
                  <c:v>131072</c:v>
                </c:pt>
                <c:pt idx="1">
                  <c:v>3276800</c:v>
                </c:pt>
                <c:pt idx="2">
                  <c:v>6553600</c:v>
                </c:pt>
                <c:pt idx="3">
                  <c:v>13107200</c:v>
                </c:pt>
              </c:numCache>
            </c:numRef>
          </c:xVal>
          <c:yVal>
            <c:numRef>
              <c:f>Data!$H$29:$H$32</c:f>
              <c:numCache>
                <c:formatCode>#,##0.000</c:formatCode>
                <c:ptCount val="4"/>
                <c:pt idx="0">
                  <c:v>7.5999999999999998E-2</c:v>
                </c:pt>
                <c:pt idx="1">
                  <c:v>1.4279999999999999</c:v>
                </c:pt>
                <c:pt idx="2">
                  <c:v>2.9940000000000002</c:v>
                </c:pt>
                <c:pt idx="3">
                  <c:v>5.4930000000000003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1A-4EE9-BB57-ABB6DA9A0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244543"/>
        <c:axId val="1391257023"/>
      </c:scatterChart>
      <c:valAx>
        <c:axId val="139124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Offered Load 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257023"/>
        <c:crosses val="autoZero"/>
        <c:crossBetween val="midCat"/>
      </c:valAx>
      <c:valAx>
        <c:axId val="139125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24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UDP Put Offered Load vs.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Data!$F$33:$F$36</c:f>
              <c:numCache>
                <c:formatCode>#,##0</c:formatCode>
                <c:ptCount val="4"/>
                <c:pt idx="0">
                  <c:v>131072</c:v>
                </c:pt>
                <c:pt idx="1">
                  <c:v>3276800</c:v>
                </c:pt>
                <c:pt idx="2">
                  <c:v>6553600</c:v>
                </c:pt>
                <c:pt idx="3">
                  <c:v>13107200</c:v>
                </c:pt>
              </c:numCache>
            </c:numRef>
          </c:xVal>
          <c:yVal>
            <c:numRef>
              <c:f>Data!$H$33:$H$36</c:f>
              <c:numCache>
                <c:formatCode>#,##0.000</c:formatCode>
                <c:ptCount val="4"/>
                <c:pt idx="0">
                  <c:v>8.2000000000000003E-2</c:v>
                </c:pt>
                <c:pt idx="1">
                  <c:v>1.5860000000000001</c:v>
                </c:pt>
                <c:pt idx="2">
                  <c:v>3.11</c:v>
                </c:pt>
                <c:pt idx="3">
                  <c:v>6.2320000000000002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EA-420C-9DFB-6EB675D3C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165967"/>
        <c:axId val="1395151567"/>
      </c:scatterChart>
      <c:valAx>
        <c:axId val="139516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Offered Load 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51567"/>
        <c:crosses val="autoZero"/>
        <c:crossBetween val="midCat"/>
      </c:valAx>
      <c:valAx>
        <c:axId val="139515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6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UDP Get Offered Load vs.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Data!$F$29:$F$32</c:f>
              <c:numCache>
                <c:formatCode>#,##0</c:formatCode>
                <c:ptCount val="4"/>
                <c:pt idx="0">
                  <c:v>131072</c:v>
                </c:pt>
                <c:pt idx="1">
                  <c:v>3276800</c:v>
                </c:pt>
                <c:pt idx="2">
                  <c:v>6553600</c:v>
                </c:pt>
                <c:pt idx="3">
                  <c:v>13107200</c:v>
                </c:pt>
              </c:numCache>
            </c:numRef>
          </c:xVal>
          <c:yVal>
            <c:numRef>
              <c:f>Data!$I$29:$I$32</c:f>
              <c:numCache>
                <c:formatCode>#,##0</c:formatCode>
                <c:ptCount val="4"/>
                <c:pt idx="0">
                  <c:v>1776789.4736842106</c:v>
                </c:pt>
                <c:pt idx="1">
                  <c:v>2358218.4873949583</c:v>
                </c:pt>
                <c:pt idx="2">
                  <c:v>2249010.02004008</c:v>
                </c:pt>
                <c:pt idx="3">
                  <c:v>2451672.3102129982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C0-4A04-AA74-92388A3DA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253663"/>
        <c:axId val="1391247903"/>
      </c:scatterChart>
      <c:valAx>
        <c:axId val="139125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Offered Load 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247903"/>
        <c:crosses val="autoZero"/>
        <c:crossBetween val="midCat"/>
      </c:valAx>
      <c:valAx>
        <c:axId val="139124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Throughput (B/s)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25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UDP Put Offered Load vs.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Data!$F$15:$F$18</c:f>
              <c:numCache>
                <c:formatCode>#,##0</c:formatCode>
                <c:ptCount val="4"/>
                <c:pt idx="0">
                  <c:v>131072</c:v>
                </c:pt>
                <c:pt idx="1">
                  <c:v>3276800</c:v>
                </c:pt>
                <c:pt idx="2">
                  <c:v>6553600</c:v>
                </c:pt>
                <c:pt idx="3">
                  <c:v>13107200</c:v>
                </c:pt>
              </c:numCache>
            </c:numRef>
          </c:xVal>
          <c:yVal>
            <c:numRef>
              <c:f>Data!$I$15:$I$18</c:f>
              <c:numCache>
                <c:formatCode>#,##0</c:formatCode>
                <c:ptCount val="4"/>
                <c:pt idx="0">
                  <c:v>888394.73684210528</c:v>
                </c:pt>
                <c:pt idx="1">
                  <c:v>1757586.6388308979</c:v>
                </c:pt>
                <c:pt idx="2">
                  <c:v>1805721.6411906676</c:v>
                </c:pt>
                <c:pt idx="3">
                  <c:v>1902123.7288135593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87-4056-94E5-0CD438515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27423"/>
        <c:axId val="150036543"/>
      </c:scatterChart>
      <c:valAx>
        <c:axId val="15002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Offered Load 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36543"/>
        <c:crosses val="autoZero"/>
        <c:crossBetween val="midCat"/>
      </c:valAx>
      <c:valAx>
        <c:axId val="15003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Throughput (B/s)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2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GET Offered Load vs. Throughput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Data!$D$3</c:f>
              <c:strCache>
                <c:ptCount val="1"/>
                <c:pt idx="0">
                  <c:v>TCP</c:v>
                </c:pt>
              </c:strCache>
            </c:strRef>
          </c:tx>
          <c:xVal>
            <c:numRef>
              <c:f>Data!$F$3:$F$6</c:f>
              <c:numCache>
                <c:formatCode>#,##0</c:formatCode>
                <c:ptCount val="4"/>
                <c:pt idx="0">
                  <c:v>131072</c:v>
                </c:pt>
                <c:pt idx="1">
                  <c:v>3276800</c:v>
                </c:pt>
                <c:pt idx="2">
                  <c:v>6553600</c:v>
                </c:pt>
                <c:pt idx="3">
                  <c:v>13107200</c:v>
                </c:pt>
              </c:numCache>
            </c:numRef>
          </c:xVal>
          <c:yVal>
            <c:numRef>
              <c:f>Data!$I$3:$I$6</c:f>
              <c:numCache>
                <c:formatCode>#,##0</c:formatCode>
                <c:ptCount val="4"/>
                <c:pt idx="0">
                  <c:v>411331.30699088145</c:v>
                </c:pt>
                <c:pt idx="1">
                  <c:v>488374.12993039441</c:v>
                </c:pt>
                <c:pt idx="2">
                  <c:v>408110.7878787879</c:v>
                </c:pt>
                <c:pt idx="3">
                  <c:v>480461.22012129857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33-414F-99FB-94C87C8477DD}"/>
            </c:ext>
          </c:extLst>
        </c:ser>
        <c:ser>
          <c:idx val="0"/>
          <c:order val="1"/>
          <c:tx>
            <c:strRef>
              <c:f>Data!$D$11</c:f>
              <c:strCache>
                <c:ptCount val="1"/>
                <c:pt idx="0">
                  <c:v>UDP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Data!$F$11:$F$14</c:f>
              <c:numCache>
                <c:formatCode>#,##0</c:formatCode>
                <c:ptCount val="4"/>
                <c:pt idx="0">
                  <c:v>131072</c:v>
                </c:pt>
                <c:pt idx="1">
                  <c:v>3276800</c:v>
                </c:pt>
                <c:pt idx="2">
                  <c:v>6553600</c:v>
                </c:pt>
                <c:pt idx="3">
                  <c:v>13107200</c:v>
                </c:pt>
              </c:numCache>
            </c:numRef>
          </c:xVal>
          <c:yVal>
            <c:numRef>
              <c:f>Data!$I$11:$I$14</c:f>
              <c:numCache>
                <c:formatCode>#,##0</c:formatCode>
                <c:ptCount val="4"/>
                <c:pt idx="0">
                  <c:v>594872.24669603526</c:v>
                </c:pt>
                <c:pt idx="1">
                  <c:v>617330.1558203483</c:v>
                </c:pt>
                <c:pt idx="2">
                  <c:v>598376.96614236198</c:v>
                </c:pt>
                <c:pt idx="3">
                  <c:v>555593.71261190646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33-414F-99FB-94C87C847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253663"/>
        <c:axId val="1391247903"/>
      </c:scatterChart>
      <c:valAx>
        <c:axId val="139125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Offered Load 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247903"/>
        <c:crosses val="autoZero"/>
        <c:crossBetween val="midCat"/>
      </c:valAx>
      <c:valAx>
        <c:axId val="139124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Throughput (B/s)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25366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PUT Offered Load vs. Throughput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Data!$D$3</c:f>
              <c:strCache>
                <c:ptCount val="1"/>
                <c:pt idx="0">
                  <c:v>TCP</c:v>
                </c:pt>
              </c:strCache>
            </c:strRef>
          </c:tx>
          <c:xVal>
            <c:numRef>
              <c:f>Data!$F$7:$F$10</c:f>
              <c:numCache>
                <c:formatCode>#,##0</c:formatCode>
                <c:ptCount val="4"/>
                <c:pt idx="0">
                  <c:v>131072</c:v>
                </c:pt>
                <c:pt idx="1">
                  <c:v>3276800</c:v>
                </c:pt>
                <c:pt idx="2">
                  <c:v>6553600</c:v>
                </c:pt>
                <c:pt idx="3">
                  <c:v>13107200</c:v>
                </c:pt>
              </c:numCache>
            </c:numRef>
          </c:xVal>
          <c:yVal>
            <c:numRef>
              <c:f>Data!$I$7:$I$10</c:f>
              <c:numCache>
                <c:formatCode>#,##0</c:formatCode>
                <c:ptCount val="4"/>
                <c:pt idx="0">
                  <c:v>669940.59405940585</c:v>
                </c:pt>
                <c:pt idx="1">
                  <c:v>1299316.3580246912</c:v>
                </c:pt>
                <c:pt idx="2">
                  <c:v>1091736.0570687419</c:v>
                </c:pt>
                <c:pt idx="3">
                  <c:v>1247552.3853635942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65-4476-9541-AC0C7744F6C9}"/>
            </c:ext>
          </c:extLst>
        </c:ser>
        <c:ser>
          <c:idx val="0"/>
          <c:order val="1"/>
          <c:tx>
            <c:strRef>
              <c:f>Data!$D$11</c:f>
              <c:strCache>
                <c:ptCount val="1"/>
                <c:pt idx="0">
                  <c:v>UDP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Data!$F$15:$F$18</c:f>
              <c:numCache>
                <c:formatCode>#,##0</c:formatCode>
                <c:ptCount val="4"/>
                <c:pt idx="0">
                  <c:v>131072</c:v>
                </c:pt>
                <c:pt idx="1">
                  <c:v>3276800</c:v>
                </c:pt>
                <c:pt idx="2">
                  <c:v>6553600</c:v>
                </c:pt>
                <c:pt idx="3">
                  <c:v>13107200</c:v>
                </c:pt>
              </c:numCache>
            </c:numRef>
          </c:xVal>
          <c:yVal>
            <c:numRef>
              <c:f>Data!$I$15:$I$18</c:f>
              <c:numCache>
                <c:formatCode>#,##0</c:formatCode>
                <c:ptCount val="4"/>
                <c:pt idx="0">
                  <c:v>888394.73684210528</c:v>
                </c:pt>
                <c:pt idx="1">
                  <c:v>1757586.6388308979</c:v>
                </c:pt>
                <c:pt idx="2">
                  <c:v>1805721.6411906676</c:v>
                </c:pt>
                <c:pt idx="3">
                  <c:v>1902123.7288135593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65-4476-9541-AC0C7744F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27423"/>
        <c:axId val="150036543"/>
      </c:scatterChart>
      <c:valAx>
        <c:axId val="15002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Offered Load 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36543"/>
        <c:crosses val="autoZero"/>
        <c:crossBetween val="midCat"/>
      </c:valAx>
      <c:valAx>
        <c:axId val="15003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Throughput (B/s)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2742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Get Offered Load vs. Response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Data!$D$3</c:f>
              <c:strCache>
                <c:ptCount val="1"/>
                <c:pt idx="0">
                  <c:v>TCP</c:v>
                </c:pt>
              </c:strCache>
            </c:strRef>
          </c:tx>
          <c:xVal>
            <c:numRef>
              <c:f>Data!$F$3:$F$6</c:f>
              <c:numCache>
                <c:formatCode>#,##0</c:formatCode>
                <c:ptCount val="4"/>
                <c:pt idx="0">
                  <c:v>131072</c:v>
                </c:pt>
                <c:pt idx="1">
                  <c:v>3276800</c:v>
                </c:pt>
                <c:pt idx="2">
                  <c:v>6553600</c:v>
                </c:pt>
                <c:pt idx="3">
                  <c:v>13107200</c:v>
                </c:pt>
              </c:numCache>
            </c:numRef>
          </c:xVal>
          <c:yVal>
            <c:numRef>
              <c:f>Data!$H$3:$H$6</c:f>
              <c:numCache>
                <c:formatCode>#,##0.000</c:formatCode>
                <c:ptCount val="4"/>
                <c:pt idx="0">
                  <c:v>0.32900000000000001</c:v>
                </c:pt>
                <c:pt idx="1">
                  <c:v>6.8959999999999999</c:v>
                </c:pt>
                <c:pt idx="2">
                  <c:v>16.5</c:v>
                </c:pt>
                <c:pt idx="3">
                  <c:v>28.03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0E-44D3-8276-55B0F3AC2574}"/>
            </c:ext>
          </c:extLst>
        </c:ser>
        <c:ser>
          <c:idx val="0"/>
          <c:order val="1"/>
          <c:tx>
            <c:strRef>
              <c:f>Data!$D$11</c:f>
              <c:strCache>
                <c:ptCount val="1"/>
                <c:pt idx="0">
                  <c:v>UDP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Data!$F$11:$F$14</c:f>
              <c:numCache>
                <c:formatCode>#,##0</c:formatCode>
                <c:ptCount val="4"/>
                <c:pt idx="0">
                  <c:v>131072</c:v>
                </c:pt>
                <c:pt idx="1">
                  <c:v>3276800</c:v>
                </c:pt>
                <c:pt idx="2">
                  <c:v>6553600</c:v>
                </c:pt>
                <c:pt idx="3">
                  <c:v>13107200</c:v>
                </c:pt>
              </c:numCache>
            </c:numRef>
          </c:xVal>
          <c:yVal>
            <c:numRef>
              <c:f>Data!$H$11:$H$14</c:f>
              <c:numCache>
                <c:formatCode>#,##0.000</c:formatCode>
                <c:ptCount val="4"/>
                <c:pt idx="0">
                  <c:v>0.22700000000000001</c:v>
                </c:pt>
                <c:pt idx="1">
                  <c:v>5.4550000000000001</c:v>
                </c:pt>
                <c:pt idx="2">
                  <c:v>11.253</c:v>
                </c:pt>
                <c:pt idx="3">
                  <c:v>24.239000000000001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0E-44D3-8276-55B0F3AC2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244543"/>
        <c:axId val="1391257023"/>
      </c:scatterChart>
      <c:valAx>
        <c:axId val="139124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Offered Load 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257023"/>
        <c:crosses val="autoZero"/>
        <c:crossBetween val="midCat"/>
      </c:valAx>
      <c:valAx>
        <c:axId val="139125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24454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UDP Put Offered Load vs. Response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Data!$D$3</c:f>
              <c:strCache>
                <c:ptCount val="1"/>
                <c:pt idx="0">
                  <c:v>TCP</c:v>
                </c:pt>
              </c:strCache>
            </c:strRef>
          </c:tx>
          <c:xVal>
            <c:numRef>
              <c:f>Data!$F$7:$F$10</c:f>
              <c:numCache>
                <c:formatCode>#,##0</c:formatCode>
                <c:ptCount val="4"/>
                <c:pt idx="0">
                  <c:v>131072</c:v>
                </c:pt>
                <c:pt idx="1">
                  <c:v>3276800</c:v>
                </c:pt>
                <c:pt idx="2">
                  <c:v>6553600</c:v>
                </c:pt>
                <c:pt idx="3">
                  <c:v>13107200</c:v>
                </c:pt>
              </c:numCache>
            </c:numRef>
          </c:xVal>
          <c:yVal>
            <c:numRef>
              <c:f>Data!$H$7:$H$10</c:f>
              <c:numCache>
                <c:formatCode>#,##0.000</c:formatCode>
                <c:ptCount val="4"/>
                <c:pt idx="0">
                  <c:v>0.20200000000000001</c:v>
                </c:pt>
                <c:pt idx="1">
                  <c:v>2.5920000000000001</c:v>
                </c:pt>
                <c:pt idx="2">
                  <c:v>6.1680000000000001</c:v>
                </c:pt>
                <c:pt idx="3">
                  <c:v>10.795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1-4215-9087-0B33F57D51A1}"/>
            </c:ext>
          </c:extLst>
        </c:ser>
        <c:ser>
          <c:idx val="0"/>
          <c:order val="1"/>
          <c:tx>
            <c:strRef>
              <c:f>Data!$D$11</c:f>
              <c:strCache>
                <c:ptCount val="1"/>
                <c:pt idx="0">
                  <c:v>UDP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Data!$F$15:$F$18</c:f>
              <c:numCache>
                <c:formatCode>#,##0</c:formatCode>
                <c:ptCount val="4"/>
                <c:pt idx="0">
                  <c:v>131072</c:v>
                </c:pt>
                <c:pt idx="1">
                  <c:v>3276800</c:v>
                </c:pt>
                <c:pt idx="2">
                  <c:v>6553600</c:v>
                </c:pt>
                <c:pt idx="3">
                  <c:v>13107200</c:v>
                </c:pt>
              </c:numCache>
            </c:numRef>
          </c:xVal>
          <c:yVal>
            <c:numRef>
              <c:f>Data!$H$15:$H$18</c:f>
              <c:numCache>
                <c:formatCode>#,##0.000</c:formatCode>
                <c:ptCount val="4"/>
                <c:pt idx="0">
                  <c:v>0.152</c:v>
                </c:pt>
                <c:pt idx="1">
                  <c:v>1.9159999999999999</c:v>
                </c:pt>
                <c:pt idx="2">
                  <c:v>3.7290000000000001</c:v>
                </c:pt>
                <c:pt idx="3">
                  <c:v>7.08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F1-4215-9087-0B33F57D5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165967"/>
        <c:axId val="1395151567"/>
      </c:scatterChart>
      <c:valAx>
        <c:axId val="139516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Offered Load 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51567"/>
        <c:crosses val="autoZero"/>
        <c:crossBetween val="midCat"/>
      </c:valAx>
      <c:valAx>
        <c:axId val="139515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65967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UDP Get Offered Load vs. Throughput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Data!$D$3</c:f>
              <c:strCache>
                <c:ptCount val="1"/>
                <c:pt idx="0">
                  <c:v>TCP</c:v>
                </c:pt>
              </c:strCache>
            </c:strRef>
          </c:tx>
          <c:xVal>
            <c:numRef>
              <c:f>Data!$F$3:$F$6</c:f>
              <c:numCache>
                <c:formatCode>#,##0</c:formatCode>
                <c:ptCount val="4"/>
                <c:pt idx="0">
                  <c:v>131072</c:v>
                </c:pt>
                <c:pt idx="1">
                  <c:v>3276800</c:v>
                </c:pt>
                <c:pt idx="2">
                  <c:v>6553600</c:v>
                </c:pt>
                <c:pt idx="3">
                  <c:v>13107200</c:v>
                </c:pt>
              </c:numCache>
            </c:numRef>
          </c:xVal>
          <c:yVal>
            <c:numRef>
              <c:f>Data!$I$3:$I$6</c:f>
              <c:numCache>
                <c:formatCode>#,##0</c:formatCode>
                <c:ptCount val="4"/>
                <c:pt idx="0">
                  <c:v>411331.30699088145</c:v>
                </c:pt>
                <c:pt idx="1">
                  <c:v>488374.12993039441</c:v>
                </c:pt>
                <c:pt idx="2">
                  <c:v>408110.7878787879</c:v>
                </c:pt>
                <c:pt idx="3">
                  <c:v>480461.22012129857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DE-459B-8C22-1A9D965FB85F}"/>
            </c:ext>
          </c:extLst>
        </c:ser>
        <c:ser>
          <c:idx val="0"/>
          <c:order val="1"/>
          <c:tx>
            <c:strRef>
              <c:f>Data!$D$11</c:f>
              <c:strCache>
                <c:ptCount val="1"/>
                <c:pt idx="0">
                  <c:v>UDP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Data!$F$11:$F$14</c:f>
              <c:numCache>
                <c:formatCode>#,##0</c:formatCode>
                <c:ptCount val="4"/>
                <c:pt idx="0">
                  <c:v>131072</c:v>
                </c:pt>
                <c:pt idx="1">
                  <c:v>3276800</c:v>
                </c:pt>
                <c:pt idx="2">
                  <c:v>6553600</c:v>
                </c:pt>
                <c:pt idx="3">
                  <c:v>13107200</c:v>
                </c:pt>
              </c:numCache>
            </c:numRef>
          </c:xVal>
          <c:yVal>
            <c:numRef>
              <c:f>Data!$I$11:$I$14</c:f>
              <c:numCache>
                <c:formatCode>#,##0</c:formatCode>
                <c:ptCount val="4"/>
                <c:pt idx="0">
                  <c:v>594872.24669603526</c:v>
                </c:pt>
                <c:pt idx="1">
                  <c:v>617330.1558203483</c:v>
                </c:pt>
                <c:pt idx="2">
                  <c:v>598376.96614236198</c:v>
                </c:pt>
                <c:pt idx="3">
                  <c:v>555593.71261190646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DE-459B-8C22-1A9D965FB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253663"/>
        <c:axId val="1391247903"/>
      </c:scatterChart>
      <c:valAx>
        <c:axId val="139125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Offered Load 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247903"/>
        <c:crosses val="autoZero"/>
        <c:crossBetween val="midCat"/>
      </c:valAx>
      <c:valAx>
        <c:axId val="139124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Throughput (B/s)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25366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UDP Put Offered Load vs. Throughput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Data!$D$3</c:f>
              <c:strCache>
                <c:ptCount val="1"/>
                <c:pt idx="0">
                  <c:v>TCP</c:v>
                </c:pt>
              </c:strCache>
            </c:strRef>
          </c:tx>
          <c:xVal>
            <c:numRef>
              <c:f>Data!$F$7:$F$10</c:f>
              <c:numCache>
                <c:formatCode>#,##0</c:formatCode>
                <c:ptCount val="4"/>
                <c:pt idx="0">
                  <c:v>131072</c:v>
                </c:pt>
                <c:pt idx="1">
                  <c:v>3276800</c:v>
                </c:pt>
                <c:pt idx="2">
                  <c:v>6553600</c:v>
                </c:pt>
                <c:pt idx="3">
                  <c:v>13107200</c:v>
                </c:pt>
              </c:numCache>
            </c:numRef>
          </c:xVal>
          <c:yVal>
            <c:numRef>
              <c:f>Data!$I$7:$I$10</c:f>
              <c:numCache>
                <c:formatCode>#,##0</c:formatCode>
                <c:ptCount val="4"/>
                <c:pt idx="0">
                  <c:v>669940.59405940585</c:v>
                </c:pt>
                <c:pt idx="1">
                  <c:v>1299316.3580246912</c:v>
                </c:pt>
                <c:pt idx="2">
                  <c:v>1091736.0570687419</c:v>
                </c:pt>
                <c:pt idx="3">
                  <c:v>1247552.3853635942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3C-4980-AAC5-D4113169987E}"/>
            </c:ext>
          </c:extLst>
        </c:ser>
        <c:ser>
          <c:idx val="0"/>
          <c:order val="1"/>
          <c:tx>
            <c:strRef>
              <c:f>Data!$D$11</c:f>
              <c:strCache>
                <c:ptCount val="1"/>
                <c:pt idx="0">
                  <c:v>UDP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Data!$F$15:$F$18</c:f>
              <c:numCache>
                <c:formatCode>#,##0</c:formatCode>
                <c:ptCount val="4"/>
                <c:pt idx="0">
                  <c:v>131072</c:v>
                </c:pt>
                <c:pt idx="1">
                  <c:v>3276800</c:v>
                </c:pt>
                <c:pt idx="2">
                  <c:v>6553600</c:v>
                </c:pt>
                <c:pt idx="3">
                  <c:v>13107200</c:v>
                </c:pt>
              </c:numCache>
            </c:numRef>
          </c:xVal>
          <c:yVal>
            <c:numRef>
              <c:f>Data!$I$15:$I$18</c:f>
              <c:numCache>
                <c:formatCode>#,##0</c:formatCode>
                <c:ptCount val="4"/>
                <c:pt idx="0">
                  <c:v>888394.73684210528</c:v>
                </c:pt>
                <c:pt idx="1">
                  <c:v>1757586.6388308979</c:v>
                </c:pt>
                <c:pt idx="2">
                  <c:v>1805721.6411906676</c:v>
                </c:pt>
                <c:pt idx="3">
                  <c:v>1902123.7288135593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3C-4980-AAC5-D41131699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27423"/>
        <c:axId val="150036543"/>
      </c:scatterChart>
      <c:valAx>
        <c:axId val="15002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Offered Load 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36543"/>
        <c:crosses val="autoZero"/>
        <c:crossBetween val="midCat"/>
      </c:valAx>
      <c:valAx>
        <c:axId val="15003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Throughput (B/s)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2742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UDP Get Offered Load vs.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Data!$F$11:$F$14</c:f>
              <c:numCache>
                <c:formatCode>#,##0</c:formatCode>
                <c:ptCount val="4"/>
                <c:pt idx="0">
                  <c:v>131072</c:v>
                </c:pt>
                <c:pt idx="1">
                  <c:v>3276800</c:v>
                </c:pt>
                <c:pt idx="2">
                  <c:v>6553600</c:v>
                </c:pt>
                <c:pt idx="3">
                  <c:v>13107200</c:v>
                </c:pt>
              </c:numCache>
            </c:numRef>
          </c:xVal>
          <c:yVal>
            <c:numRef>
              <c:f>Data!$H$11:$H$14</c:f>
              <c:numCache>
                <c:formatCode>#,##0.000</c:formatCode>
                <c:ptCount val="4"/>
                <c:pt idx="0">
                  <c:v>0.22700000000000001</c:v>
                </c:pt>
                <c:pt idx="1">
                  <c:v>5.4550000000000001</c:v>
                </c:pt>
                <c:pt idx="2">
                  <c:v>11.253</c:v>
                </c:pt>
                <c:pt idx="3">
                  <c:v>24.239000000000001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6-46B6-AF75-654E8D39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244543"/>
        <c:axId val="1391257023"/>
      </c:scatterChart>
      <c:valAx>
        <c:axId val="139124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Offered Load 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257023"/>
        <c:crosses val="autoZero"/>
        <c:crossBetween val="midCat"/>
      </c:valAx>
      <c:valAx>
        <c:axId val="139125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24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9B60-6F96-4344-AD40-B7D3DCC42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304800</xdr:colOff>
      <xdr:row>31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A202A5-F82E-4A59-A4E7-7839F797F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554929-3DFA-4C28-AC58-E2B056717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869EC2-B600-4BA3-B646-18580BCD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DED644-BD0D-4FAD-A15C-74D5A8259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304800</xdr:colOff>
      <xdr:row>31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5E3BCB-D371-4B9D-A2BA-58BB29BEF8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FFF0A9-F87F-4B75-885F-81D2201B8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B03DB4-4FC9-41B3-B94A-A116E05EC4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12700</xdr:rowOff>
    </xdr:from>
    <xdr:to>
      <xdr:col>8</xdr:col>
      <xdr:colOff>317500</xdr:colOff>
      <xdr:row>15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124FE1-A5DB-4987-8A76-DEA5833D6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304800</xdr:colOff>
      <xdr:row>31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F906AB-BE19-469C-BD70-EA456A8DF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7E32D0-7ADD-482B-9AE8-5424ADCA4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A4FB78-D055-4540-94A7-0958F6BD5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</xdr:row>
      <xdr:rowOff>12700</xdr:rowOff>
    </xdr:from>
    <xdr:to>
      <xdr:col>8</xdr:col>
      <xdr:colOff>311150</xdr:colOff>
      <xdr:row>15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4C969D-F0BD-458A-A0EA-CEE653B23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17</xdr:row>
      <xdr:rowOff>6350</xdr:rowOff>
    </xdr:from>
    <xdr:to>
      <xdr:col>8</xdr:col>
      <xdr:colOff>317500</xdr:colOff>
      <xdr:row>31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DA0FB5-C74D-4888-85BB-671B344D6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6350</xdr:colOff>
      <xdr:row>1</xdr:row>
      <xdr:rowOff>6350</xdr:rowOff>
    </xdr:from>
    <xdr:to>
      <xdr:col>16</xdr:col>
      <xdr:colOff>311150</xdr:colOff>
      <xdr:row>15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63903A-5A08-444C-BBBE-8CDFC25E3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667CED-1564-43F4-A9CD-386C421B1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</xdr:row>
      <xdr:rowOff>12700</xdr:rowOff>
    </xdr:from>
    <xdr:to>
      <xdr:col>8</xdr:col>
      <xdr:colOff>311150</xdr:colOff>
      <xdr:row>15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5880B7-E224-4364-8145-DACE57261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17</xdr:row>
      <xdr:rowOff>6350</xdr:rowOff>
    </xdr:from>
    <xdr:to>
      <xdr:col>8</xdr:col>
      <xdr:colOff>317500</xdr:colOff>
      <xdr:row>31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3A696D-B76D-4E41-8C9A-902A6F3DE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6350</xdr:colOff>
      <xdr:row>1</xdr:row>
      <xdr:rowOff>6350</xdr:rowOff>
    </xdr:from>
    <xdr:to>
      <xdr:col>16</xdr:col>
      <xdr:colOff>311150</xdr:colOff>
      <xdr:row>15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3F9D1F-361B-4F82-B43F-793D2E9B6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F3BAC8-AD96-4B7A-BD08-89A83D02C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12700</xdr:rowOff>
    </xdr:from>
    <xdr:to>
      <xdr:col>8</xdr:col>
      <xdr:colOff>317500</xdr:colOff>
      <xdr:row>15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82DE8E-0632-4ECA-B726-F684A6F00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304800</xdr:colOff>
      <xdr:row>31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109F0F-7FA0-443F-862A-C4F7305C11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1668F1-62EC-4F5A-B4A1-B8534A492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335080-820B-48A7-AB2B-3D188B494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6BA34-C82D-4DEE-85BB-C1F91294EBF8}">
  <dimension ref="A1:L36"/>
  <sheetViews>
    <sheetView tabSelected="1" workbookViewId="0">
      <selection activeCell="A16" sqref="A16"/>
    </sheetView>
  </sheetViews>
  <sheetFormatPr defaultRowHeight="14.5" x14ac:dyDescent="0.35"/>
  <cols>
    <col min="1" max="1" width="50.36328125" bestFit="1" customWidth="1"/>
    <col min="3" max="3" width="12.08984375" bestFit="1" customWidth="1"/>
    <col min="4" max="4" width="8.08984375" bestFit="1" customWidth="1"/>
    <col min="5" max="5" width="10" bestFit="1" customWidth="1"/>
    <col min="6" max="6" width="12.08984375" bestFit="1" customWidth="1"/>
    <col min="7" max="7" width="12.7265625" bestFit="1" customWidth="1"/>
    <col min="8" max="8" width="15.90625" bestFit="1" customWidth="1"/>
    <col min="9" max="9" width="14.1796875" bestFit="1" customWidth="1"/>
    <col min="10" max="10" width="16.1796875" bestFit="1" customWidth="1"/>
    <col min="12" max="12" width="10.90625" bestFit="1" customWidth="1"/>
  </cols>
  <sheetData>
    <row r="1" spans="1:12" ht="15" thickBot="1" x14ac:dyDescent="0.4">
      <c r="A1" s="7" t="s">
        <v>21</v>
      </c>
      <c r="B1" s="11" t="s">
        <v>22</v>
      </c>
      <c r="D1" s="20" t="s">
        <v>19</v>
      </c>
      <c r="E1" s="21"/>
      <c r="F1" s="21"/>
      <c r="G1" s="21"/>
      <c r="H1" s="21"/>
      <c r="I1" s="21"/>
      <c r="J1" s="22"/>
    </row>
    <row r="2" spans="1:12" ht="15" thickBot="1" x14ac:dyDescent="0.4">
      <c r="A2" s="12" t="s">
        <v>9</v>
      </c>
      <c r="B2" s="12">
        <v>1500</v>
      </c>
      <c r="D2" s="6" t="s">
        <v>3</v>
      </c>
      <c r="E2" s="1" t="s">
        <v>5</v>
      </c>
      <c r="F2" s="1" t="s">
        <v>24</v>
      </c>
      <c r="G2" s="9" t="s">
        <v>23</v>
      </c>
      <c r="H2" s="1" t="s">
        <v>26</v>
      </c>
      <c r="I2" s="2" t="s">
        <v>25</v>
      </c>
      <c r="J2" s="7" t="s">
        <v>6</v>
      </c>
    </row>
    <row r="3" spans="1:12" ht="15" thickBot="1" x14ac:dyDescent="0.4">
      <c r="A3" s="13" t="s">
        <v>10</v>
      </c>
      <c r="B3" s="13">
        <v>20</v>
      </c>
      <c r="D3" s="23" t="s">
        <v>2</v>
      </c>
      <c r="E3" s="26" t="s">
        <v>0</v>
      </c>
      <c r="F3" s="3">
        <f>$L$3/8</f>
        <v>131072</v>
      </c>
      <c r="G3" s="5">
        <f t="shared" ref="G3:G10" si="0">J3*$B$2+$B$11+$B$12</f>
        <v>135328</v>
      </c>
      <c r="H3" s="15">
        <v>0.32900000000000001</v>
      </c>
      <c r="I3" s="4">
        <f t="shared" ref="I3:I12" si="1">$G3/$H3</f>
        <v>411331.30699088145</v>
      </c>
      <c r="J3" s="3">
        <f t="shared" ref="J3:J10" si="2">_xlfn.CEILING.MATH(F3/$B$9)</f>
        <v>90</v>
      </c>
      <c r="L3" s="19">
        <v>1048576</v>
      </c>
    </row>
    <row r="4" spans="1:12" ht="15" thickBot="1" x14ac:dyDescent="0.4">
      <c r="A4" s="13" t="s">
        <v>11</v>
      </c>
      <c r="B4" s="13">
        <v>20</v>
      </c>
      <c r="D4" s="24"/>
      <c r="E4" s="27"/>
      <c r="F4" s="3">
        <f>$L$4/8</f>
        <v>3276800</v>
      </c>
      <c r="G4" s="3">
        <f t="shared" si="0"/>
        <v>3367828</v>
      </c>
      <c r="H4" s="16">
        <v>6.8959999999999999</v>
      </c>
      <c r="I4" s="4">
        <f t="shared" si="1"/>
        <v>488374.12993039441</v>
      </c>
      <c r="J4" s="3">
        <f t="shared" si="2"/>
        <v>2245</v>
      </c>
      <c r="L4" s="19">
        <v>26214400</v>
      </c>
    </row>
    <row r="5" spans="1:12" ht="15" thickBot="1" x14ac:dyDescent="0.4">
      <c r="A5" s="13" t="s">
        <v>12</v>
      </c>
      <c r="B5" s="13">
        <v>8</v>
      </c>
      <c r="D5" s="24"/>
      <c r="E5" s="27"/>
      <c r="F5" s="3">
        <f>$L$5/8</f>
        <v>6553600</v>
      </c>
      <c r="G5" s="3">
        <f t="shared" si="0"/>
        <v>6733828</v>
      </c>
      <c r="H5" s="16">
        <v>16.5</v>
      </c>
      <c r="I5" s="4">
        <f t="shared" si="1"/>
        <v>408110.7878787879</v>
      </c>
      <c r="J5" s="3">
        <f t="shared" si="2"/>
        <v>4489</v>
      </c>
      <c r="L5" s="19">
        <v>52428800</v>
      </c>
    </row>
    <row r="6" spans="1:12" ht="15" thickBot="1" x14ac:dyDescent="0.4">
      <c r="A6" s="13" t="s">
        <v>13</v>
      </c>
      <c r="B6" s="13">
        <v>12</v>
      </c>
      <c r="D6" s="24"/>
      <c r="E6" s="28"/>
      <c r="F6" s="8">
        <f>$L$6/8</f>
        <v>13107200</v>
      </c>
      <c r="G6" s="10">
        <f t="shared" si="0"/>
        <v>13467328</v>
      </c>
      <c r="H6" s="17">
        <v>28.03</v>
      </c>
      <c r="I6" s="4">
        <f t="shared" si="1"/>
        <v>480461.22012129857</v>
      </c>
      <c r="J6" s="3">
        <f t="shared" si="2"/>
        <v>8978</v>
      </c>
      <c r="L6" s="19">
        <v>104857600</v>
      </c>
    </row>
    <row r="7" spans="1:12" ht="15" thickBot="1" x14ac:dyDescent="0.4">
      <c r="A7" s="13" t="s">
        <v>14</v>
      </c>
      <c r="B7" s="13">
        <f>B3+B4</f>
        <v>40</v>
      </c>
      <c r="D7" s="24"/>
      <c r="E7" s="26" t="s">
        <v>1</v>
      </c>
      <c r="F7" s="5">
        <f>$L$3/8</f>
        <v>131072</v>
      </c>
      <c r="G7" s="5">
        <f t="shared" si="0"/>
        <v>135328</v>
      </c>
      <c r="H7" s="18">
        <v>0.20200000000000001</v>
      </c>
      <c r="I7" s="4">
        <f t="shared" si="1"/>
        <v>669940.59405940585</v>
      </c>
      <c r="J7" s="3">
        <f t="shared" si="2"/>
        <v>90</v>
      </c>
    </row>
    <row r="8" spans="1:12" ht="15" thickBot="1" x14ac:dyDescent="0.4">
      <c r="A8" s="13" t="s">
        <v>15</v>
      </c>
      <c r="B8" s="13">
        <f>B4+B5+B6</f>
        <v>40</v>
      </c>
      <c r="D8" s="24"/>
      <c r="E8" s="27"/>
      <c r="F8" s="3">
        <f>$L$4/8</f>
        <v>3276800</v>
      </c>
      <c r="G8" s="3">
        <f t="shared" si="0"/>
        <v>3367828</v>
      </c>
      <c r="H8" s="16">
        <v>2.5920000000000001</v>
      </c>
      <c r="I8" s="4">
        <f t="shared" si="1"/>
        <v>1299316.3580246912</v>
      </c>
      <c r="J8" s="3">
        <f t="shared" si="2"/>
        <v>2245</v>
      </c>
    </row>
    <row r="9" spans="1:12" ht="15" thickBot="1" x14ac:dyDescent="0.4">
      <c r="A9" s="13" t="s">
        <v>16</v>
      </c>
      <c r="B9" s="13">
        <f>B2-B7</f>
        <v>1460</v>
      </c>
      <c r="D9" s="24"/>
      <c r="E9" s="27"/>
      <c r="F9" s="3">
        <f>$L$5/8</f>
        <v>6553600</v>
      </c>
      <c r="G9" s="3">
        <f t="shared" si="0"/>
        <v>6733828</v>
      </c>
      <c r="H9" s="16">
        <v>6.1680000000000001</v>
      </c>
      <c r="I9" s="4">
        <f t="shared" si="1"/>
        <v>1091736.0570687419</v>
      </c>
      <c r="J9" s="3">
        <f t="shared" si="2"/>
        <v>4489</v>
      </c>
    </row>
    <row r="10" spans="1:12" ht="15" thickBot="1" x14ac:dyDescent="0.4">
      <c r="A10" s="13" t="s">
        <v>17</v>
      </c>
      <c r="B10" s="13">
        <f>B2-B8</f>
        <v>1460</v>
      </c>
      <c r="D10" s="25"/>
      <c r="E10" s="28"/>
      <c r="F10" s="10">
        <f>$L$6/8</f>
        <v>13107200</v>
      </c>
      <c r="G10" s="10">
        <f t="shared" si="0"/>
        <v>13467328</v>
      </c>
      <c r="H10" s="17">
        <v>10.795</v>
      </c>
      <c r="I10" s="4">
        <f t="shared" si="1"/>
        <v>1247552.3853635942</v>
      </c>
      <c r="J10" s="3">
        <f t="shared" si="2"/>
        <v>8978</v>
      </c>
    </row>
    <row r="11" spans="1:12" ht="15" thickBot="1" x14ac:dyDescent="0.4">
      <c r="A11" s="13" t="s">
        <v>7</v>
      </c>
      <c r="B11" s="13">
        <v>48</v>
      </c>
      <c r="D11" s="29" t="s">
        <v>4</v>
      </c>
      <c r="E11" s="31" t="s">
        <v>0</v>
      </c>
      <c r="F11" s="5">
        <f>$L$3/8</f>
        <v>131072</v>
      </c>
      <c r="G11" s="5">
        <f t="shared" ref="G11:G18" si="3">J11*$B$2+$B$13</f>
        <v>135036</v>
      </c>
      <c r="H11" s="18">
        <v>0.22700000000000001</v>
      </c>
      <c r="I11" s="4">
        <f t="shared" si="1"/>
        <v>594872.24669603526</v>
      </c>
      <c r="J11" s="5">
        <f t="shared" ref="J11:J18" si="4">_xlfn.CEILING.MATH(F11/$B$10)</f>
        <v>90</v>
      </c>
    </row>
    <row r="12" spans="1:12" ht="15" thickBot="1" x14ac:dyDescent="0.4">
      <c r="A12" s="13" t="s">
        <v>18</v>
      </c>
      <c r="B12" s="13">
        <v>280</v>
      </c>
      <c r="D12" s="29"/>
      <c r="E12" s="32"/>
      <c r="F12" s="3">
        <f>$L$4/8</f>
        <v>3276800</v>
      </c>
      <c r="G12" s="3">
        <f t="shared" si="3"/>
        <v>3367536</v>
      </c>
      <c r="H12" s="16">
        <v>5.4550000000000001</v>
      </c>
      <c r="I12" s="4">
        <f t="shared" si="1"/>
        <v>617330.1558203483</v>
      </c>
      <c r="J12" s="5">
        <f t="shared" si="4"/>
        <v>2245</v>
      </c>
    </row>
    <row r="13" spans="1:12" ht="15" thickBot="1" x14ac:dyDescent="0.4">
      <c r="A13" s="14" t="s">
        <v>8</v>
      </c>
      <c r="B13" s="14">
        <v>36</v>
      </c>
      <c r="D13" s="29"/>
      <c r="E13" s="32"/>
      <c r="F13" s="3">
        <f>$L$5/8</f>
        <v>6553600</v>
      </c>
      <c r="G13" s="3">
        <f t="shared" si="3"/>
        <v>6733536</v>
      </c>
      <c r="H13" s="16">
        <v>11.253</v>
      </c>
      <c r="I13" s="4">
        <f t="shared" ref="I13:I18" si="5">$G13/$H13</f>
        <v>598376.96614236198</v>
      </c>
      <c r="J13" s="5">
        <f t="shared" si="4"/>
        <v>4489</v>
      </c>
    </row>
    <row r="14" spans="1:12" ht="15" thickBot="1" x14ac:dyDescent="0.4">
      <c r="A14" s="34" t="s">
        <v>27</v>
      </c>
      <c r="B14" s="34">
        <v>14</v>
      </c>
      <c r="D14" s="29"/>
      <c r="E14" s="33"/>
      <c r="F14" s="10">
        <f>$L$6/8</f>
        <v>13107200</v>
      </c>
      <c r="G14" s="10">
        <f t="shared" si="3"/>
        <v>13467036</v>
      </c>
      <c r="H14" s="17">
        <v>24.239000000000001</v>
      </c>
      <c r="I14" s="4">
        <f t="shared" si="5"/>
        <v>555593.71261190646</v>
      </c>
      <c r="J14" s="5">
        <f t="shared" si="4"/>
        <v>8978</v>
      </c>
    </row>
    <row r="15" spans="1:12" ht="15" thickBot="1" x14ac:dyDescent="0.4">
      <c r="D15" s="29"/>
      <c r="E15" s="31" t="s">
        <v>1</v>
      </c>
      <c r="F15" s="5">
        <f>$L$3/8</f>
        <v>131072</v>
      </c>
      <c r="G15" s="5">
        <f t="shared" si="3"/>
        <v>135036</v>
      </c>
      <c r="H15" s="18">
        <v>0.152</v>
      </c>
      <c r="I15" s="4">
        <f t="shared" si="5"/>
        <v>888394.73684210528</v>
      </c>
      <c r="J15" s="5">
        <f t="shared" si="4"/>
        <v>90</v>
      </c>
    </row>
    <row r="16" spans="1:12" ht="15" thickBot="1" x14ac:dyDescent="0.4">
      <c r="D16" s="29"/>
      <c r="E16" s="32"/>
      <c r="F16" s="3">
        <f>$L$4/8</f>
        <v>3276800</v>
      </c>
      <c r="G16" s="3">
        <f t="shared" si="3"/>
        <v>3367536</v>
      </c>
      <c r="H16" s="16">
        <v>1.9159999999999999</v>
      </c>
      <c r="I16" s="4">
        <f t="shared" si="5"/>
        <v>1757586.6388308979</v>
      </c>
      <c r="J16" s="5">
        <f t="shared" si="4"/>
        <v>2245</v>
      </c>
    </row>
    <row r="17" spans="4:10" ht="15" thickBot="1" x14ac:dyDescent="0.4">
      <c r="D17" s="29"/>
      <c r="E17" s="32"/>
      <c r="F17" s="3">
        <f>$L$5/8</f>
        <v>6553600</v>
      </c>
      <c r="G17" s="3">
        <f t="shared" si="3"/>
        <v>6733536</v>
      </c>
      <c r="H17" s="16">
        <v>3.7290000000000001</v>
      </c>
      <c r="I17" s="4">
        <f t="shared" si="5"/>
        <v>1805721.6411906676</v>
      </c>
      <c r="J17" s="5">
        <f t="shared" si="4"/>
        <v>4489</v>
      </c>
    </row>
    <row r="18" spans="4:10" ht="15" thickBot="1" x14ac:dyDescent="0.4">
      <c r="D18" s="30"/>
      <c r="E18" s="33"/>
      <c r="F18" s="10">
        <f>$L$6/8</f>
        <v>13107200</v>
      </c>
      <c r="G18" s="10">
        <f t="shared" si="3"/>
        <v>13467036</v>
      </c>
      <c r="H18" s="17">
        <v>7.08</v>
      </c>
      <c r="I18" s="4">
        <f t="shared" si="5"/>
        <v>1902123.7288135593</v>
      </c>
      <c r="J18" s="5">
        <f t="shared" si="4"/>
        <v>8978</v>
      </c>
    </row>
    <row r="19" spans="4:10" ht="15" thickBot="1" x14ac:dyDescent="0.4">
      <c r="D19" s="20" t="s">
        <v>20</v>
      </c>
      <c r="E19" s="21"/>
      <c r="F19" s="21"/>
      <c r="G19" s="21"/>
      <c r="H19" s="21"/>
      <c r="I19" s="21"/>
      <c r="J19" s="22"/>
    </row>
    <row r="20" spans="4:10" ht="15" thickBot="1" x14ac:dyDescent="0.4">
      <c r="D20" s="6" t="s">
        <v>3</v>
      </c>
      <c r="E20" s="1" t="s">
        <v>5</v>
      </c>
      <c r="F20" s="1" t="s">
        <v>24</v>
      </c>
      <c r="G20" s="9" t="s">
        <v>23</v>
      </c>
      <c r="H20" s="1" t="s">
        <v>26</v>
      </c>
      <c r="I20" s="2" t="s">
        <v>25</v>
      </c>
      <c r="J20" s="7" t="s">
        <v>6</v>
      </c>
    </row>
    <row r="21" spans="4:10" ht="15" thickBot="1" x14ac:dyDescent="0.4">
      <c r="D21" s="23" t="s">
        <v>2</v>
      </c>
      <c r="E21" s="26" t="s">
        <v>0</v>
      </c>
      <c r="F21" s="5">
        <f>$L$3/8</f>
        <v>131072</v>
      </c>
      <c r="G21" s="5">
        <f t="shared" ref="G21:G28" si="6">J21*$B$2+$B$11+$B$12</f>
        <v>135328</v>
      </c>
      <c r="H21" s="15">
        <v>3.6999999999999998E-2</v>
      </c>
      <c r="I21" s="4">
        <f>$G21/$H21</f>
        <v>3657513.5135135138</v>
      </c>
      <c r="J21" s="3">
        <f t="shared" ref="J21:J28" si="7">_xlfn.CEILING.MATH(F21/$B$9)</f>
        <v>90</v>
      </c>
    </row>
    <row r="22" spans="4:10" ht="15" thickBot="1" x14ac:dyDescent="0.4">
      <c r="D22" s="24"/>
      <c r="E22" s="27"/>
      <c r="F22" s="3">
        <f>$L$4/8</f>
        <v>3276800</v>
      </c>
      <c r="G22" s="3">
        <f t="shared" si="6"/>
        <v>3367828</v>
      </c>
      <c r="H22" s="16">
        <v>0.68700000000000006</v>
      </c>
      <c r="I22" s="4">
        <f t="shared" ref="I22:I36" si="8">$G22/$H22</f>
        <v>4902224.1630276563</v>
      </c>
      <c r="J22" s="3">
        <f t="shared" si="7"/>
        <v>2245</v>
      </c>
    </row>
    <row r="23" spans="4:10" ht="15" thickBot="1" x14ac:dyDescent="0.4">
      <c r="D23" s="24"/>
      <c r="E23" s="27"/>
      <c r="F23" s="3">
        <f>$L$5/8</f>
        <v>6553600</v>
      </c>
      <c r="G23" s="3">
        <f t="shared" si="6"/>
        <v>6733828</v>
      </c>
      <c r="H23" s="16">
        <v>1.2190000000000001</v>
      </c>
      <c r="I23" s="4">
        <f t="shared" si="8"/>
        <v>5524059.0648072185</v>
      </c>
      <c r="J23" s="3">
        <f t="shared" si="7"/>
        <v>4489</v>
      </c>
    </row>
    <row r="24" spans="4:10" ht="15" thickBot="1" x14ac:dyDescent="0.4">
      <c r="D24" s="24"/>
      <c r="E24" s="28"/>
      <c r="F24" s="10">
        <f>$L$6/8</f>
        <v>13107200</v>
      </c>
      <c r="G24" s="10">
        <f t="shared" si="6"/>
        <v>13467328</v>
      </c>
      <c r="H24" s="17">
        <v>3.4860000000000002</v>
      </c>
      <c r="I24" s="4">
        <f t="shared" si="8"/>
        <v>3863261.0441767066</v>
      </c>
      <c r="J24" s="3">
        <f t="shared" si="7"/>
        <v>8978</v>
      </c>
    </row>
    <row r="25" spans="4:10" ht="15" thickBot="1" x14ac:dyDescent="0.4">
      <c r="D25" s="24"/>
      <c r="E25" s="26" t="s">
        <v>1</v>
      </c>
      <c r="F25" s="5">
        <f>$L$3/8</f>
        <v>131072</v>
      </c>
      <c r="G25" s="5">
        <f t="shared" si="6"/>
        <v>135328</v>
      </c>
      <c r="H25" s="18">
        <v>3.7999999999999999E-2</v>
      </c>
      <c r="I25" s="4">
        <f t="shared" si="8"/>
        <v>3561263.1578947371</v>
      </c>
      <c r="J25" s="3">
        <f t="shared" si="7"/>
        <v>90</v>
      </c>
    </row>
    <row r="26" spans="4:10" ht="15" thickBot="1" x14ac:dyDescent="0.4">
      <c r="D26" s="24"/>
      <c r="E26" s="27"/>
      <c r="F26" s="3">
        <f>$L$4/8</f>
        <v>3276800</v>
      </c>
      <c r="G26" s="3">
        <f t="shared" si="6"/>
        <v>3367828</v>
      </c>
      <c r="H26" s="16">
        <v>0.63800000000000001</v>
      </c>
      <c r="I26" s="4">
        <f t="shared" si="8"/>
        <v>5278727.2727272725</v>
      </c>
      <c r="J26" s="3">
        <f t="shared" si="7"/>
        <v>2245</v>
      </c>
    </row>
    <row r="27" spans="4:10" ht="15" thickBot="1" x14ac:dyDescent="0.4">
      <c r="D27" s="24"/>
      <c r="E27" s="27"/>
      <c r="F27" s="3">
        <f>$L$5/8</f>
        <v>6553600</v>
      </c>
      <c r="G27" s="3">
        <f t="shared" si="6"/>
        <v>6733828</v>
      </c>
      <c r="H27" s="16">
        <v>1.1919999999999999</v>
      </c>
      <c r="I27" s="4">
        <f t="shared" si="8"/>
        <v>5649184.5637583891</v>
      </c>
      <c r="J27" s="3">
        <f t="shared" si="7"/>
        <v>4489</v>
      </c>
    </row>
    <row r="28" spans="4:10" ht="15" thickBot="1" x14ac:dyDescent="0.4">
      <c r="D28" s="25"/>
      <c r="E28" s="28"/>
      <c r="F28" s="10">
        <f>$L$6/8</f>
        <v>13107200</v>
      </c>
      <c r="G28" s="10">
        <f t="shared" si="6"/>
        <v>13467328</v>
      </c>
      <c r="H28" s="17">
        <v>2.476</v>
      </c>
      <c r="I28" s="4">
        <f t="shared" si="8"/>
        <v>5439147.011308562</v>
      </c>
      <c r="J28" s="3">
        <f t="shared" si="7"/>
        <v>8978</v>
      </c>
    </row>
    <row r="29" spans="4:10" ht="15" thickBot="1" x14ac:dyDescent="0.4">
      <c r="D29" s="29" t="s">
        <v>4</v>
      </c>
      <c r="E29" s="31" t="s">
        <v>0</v>
      </c>
      <c r="F29" s="5">
        <f>$L$3/8</f>
        <v>131072</v>
      </c>
      <c r="G29" s="5">
        <f t="shared" ref="G29:G36" si="9">J29*$B$2+$B$13</f>
        <v>135036</v>
      </c>
      <c r="H29" s="18">
        <v>7.5999999999999998E-2</v>
      </c>
      <c r="I29" s="4">
        <f t="shared" si="8"/>
        <v>1776789.4736842106</v>
      </c>
      <c r="J29" s="5">
        <f t="shared" ref="J29:J36" si="10">_xlfn.CEILING.MATH(F29/$B$10)</f>
        <v>90</v>
      </c>
    </row>
    <row r="30" spans="4:10" ht="15" thickBot="1" x14ac:dyDescent="0.4">
      <c r="D30" s="29"/>
      <c r="E30" s="32"/>
      <c r="F30" s="3">
        <f>$L$4/8</f>
        <v>3276800</v>
      </c>
      <c r="G30" s="3">
        <f t="shared" si="9"/>
        <v>3367536</v>
      </c>
      <c r="H30" s="16">
        <v>1.4279999999999999</v>
      </c>
      <c r="I30" s="4">
        <f t="shared" si="8"/>
        <v>2358218.4873949583</v>
      </c>
      <c r="J30" s="5">
        <f t="shared" si="10"/>
        <v>2245</v>
      </c>
    </row>
    <row r="31" spans="4:10" ht="15" thickBot="1" x14ac:dyDescent="0.4">
      <c r="D31" s="29"/>
      <c r="E31" s="32"/>
      <c r="F31" s="3">
        <f>$L$5/8</f>
        <v>6553600</v>
      </c>
      <c r="G31" s="3">
        <f t="shared" si="9"/>
        <v>6733536</v>
      </c>
      <c r="H31" s="16">
        <v>2.9940000000000002</v>
      </c>
      <c r="I31" s="4">
        <f t="shared" si="8"/>
        <v>2249010.02004008</v>
      </c>
      <c r="J31" s="5">
        <f t="shared" si="10"/>
        <v>4489</v>
      </c>
    </row>
    <row r="32" spans="4:10" ht="15" thickBot="1" x14ac:dyDescent="0.4">
      <c r="D32" s="29"/>
      <c r="E32" s="33"/>
      <c r="F32" s="10">
        <f>$L$6/8</f>
        <v>13107200</v>
      </c>
      <c r="G32" s="10">
        <f t="shared" si="9"/>
        <v>13467036</v>
      </c>
      <c r="H32" s="17">
        <v>5.4930000000000003</v>
      </c>
      <c r="I32" s="4">
        <f t="shared" si="8"/>
        <v>2451672.3102129982</v>
      </c>
      <c r="J32" s="5">
        <f t="shared" si="10"/>
        <v>8978</v>
      </c>
    </row>
    <row r="33" spans="4:10" ht="15" thickBot="1" x14ac:dyDescent="0.4">
      <c r="D33" s="29"/>
      <c r="E33" s="31" t="s">
        <v>1</v>
      </c>
      <c r="F33" s="5">
        <f>$L$3/8</f>
        <v>131072</v>
      </c>
      <c r="G33" s="5">
        <f t="shared" si="9"/>
        <v>135036</v>
      </c>
      <c r="H33" s="18">
        <v>8.2000000000000003E-2</v>
      </c>
      <c r="I33" s="4">
        <f t="shared" si="8"/>
        <v>1646780.487804878</v>
      </c>
      <c r="J33" s="5">
        <f t="shared" si="10"/>
        <v>90</v>
      </c>
    </row>
    <row r="34" spans="4:10" ht="15" thickBot="1" x14ac:dyDescent="0.4">
      <c r="D34" s="29"/>
      <c r="E34" s="32"/>
      <c r="F34" s="3">
        <f>$L$4/8</f>
        <v>3276800</v>
      </c>
      <c r="G34" s="3">
        <f t="shared" si="9"/>
        <v>3367536</v>
      </c>
      <c r="H34" s="16">
        <v>1.5860000000000001</v>
      </c>
      <c r="I34" s="4">
        <f t="shared" si="8"/>
        <v>2123288.7767969733</v>
      </c>
      <c r="J34" s="5">
        <f t="shared" si="10"/>
        <v>2245</v>
      </c>
    </row>
    <row r="35" spans="4:10" ht="15" thickBot="1" x14ac:dyDescent="0.4">
      <c r="D35" s="29"/>
      <c r="E35" s="32"/>
      <c r="F35" s="3">
        <f>$L$5/8</f>
        <v>6553600</v>
      </c>
      <c r="G35" s="3">
        <f t="shared" si="9"/>
        <v>6733536</v>
      </c>
      <c r="H35" s="16">
        <v>3.11</v>
      </c>
      <c r="I35" s="4">
        <f t="shared" si="8"/>
        <v>2165124.1157556269</v>
      </c>
      <c r="J35" s="5">
        <f t="shared" si="10"/>
        <v>4489</v>
      </c>
    </row>
    <row r="36" spans="4:10" ht="15" thickBot="1" x14ac:dyDescent="0.4">
      <c r="D36" s="30"/>
      <c r="E36" s="33"/>
      <c r="F36" s="10">
        <f>$L$6/8</f>
        <v>13107200</v>
      </c>
      <c r="G36" s="10">
        <f t="shared" si="9"/>
        <v>13467036</v>
      </c>
      <c r="H36" s="17">
        <v>6.2320000000000002</v>
      </c>
      <c r="I36" s="4">
        <f t="shared" si="8"/>
        <v>2160949.293966624</v>
      </c>
      <c r="J36" s="5">
        <f t="shared" si="10"/>
        <v>8978</v>
      </c>
    </row>
  </sheetData>
  <mergeCells count="14">
    <mergeCell ref="D29:D36"/>
    <mergeCell ref="E29:E32"/>
    <mergeCell ref="E33:E36"/>
    <mergeCell ref="D3:D10"/>
    <mergeCell ref="D11:D18"/>
    <mergeCell ref="E3:E6"/>
    <mergeCell ref="E7:E10"/>
    <mergeCell ref="E11:E14"/>
    <mergeCell ref="E15:E18"/>
    <mergeCell ref="D1:J1"/>
    <mergeCell ref="D19:J19"/>
    <mergeCell ref="D21:D28"/>
    <mergeCell ref="E21:E24"/>
    <mergeCell ref="E25:E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E0E0A-F22C-4BF0-8594-90524BC1D19A}">
  <dimension ref="A1"/>
  <sheetViews>
    <sheetView workbookViewId="0">
      <selection activeCell="U22" sqref="U2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5C74B-C918-44FB-8841-34E3BCD81E09}">
  <dimension ref="A1"/>
  <sheetViews>
    <sheetView workbookViewId="0">
      <selection activeCell="S19" sqref="S19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F5C35-6650-4995-B95C-FCD5D22551A7}">
  <dimension ref="A1"/>
  <sheetViews>
    <sheetView workbookViewId="0">
      <selection activeCell="J18" sqref="J1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68E8F-0037-428D-B146-2868446EE3E8}">
  <dimension ref="A1"/>
  <sheetViews>
    <sheetView workbookViewId="0">
      <selection activeCell="T26" sqref="T2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0F526-A2CF-4136-9A50-A731AAA1B6E4}">
  <dimension ref="A1"/>
  <sheetViews>
    <sheetView workbookViewId="0">
      <selection activeCell="T27" sqref="T2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714AE-5D0E-4E10-BFC7-F678EF18C1AC}">
  <dimension ref="A1"/>
  <sheetViews>
    <sheetView workbookViewId="0">
      <selection activeCell="J18" sqref="J18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Graphs - Combined (NETWORK)</vt:lpstr>
      <vt:lpstr>Graphs - Combined (LOCALHOST)</vt:lpstr>
      <vt:lpstr>Graphs - UDP (NETWORK)</vt:lpstr>
      <vt:lpstr>Graphs - TCP (NETWORK)</vt:lpstr>
      <vt:lpstr>Graphs - TCP (LOCALHOST)</vt:lpstr>
      <vt:lpstr>Graphs - UDP (LOCALHOST)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Gardner, Jason</dc:creator>
  <cp:lastModifiedBy>Gardner, Jason</cp:lastModifiedBy>
  <dcterms:created xsi:type="dcterms:W3CDTF">2024-10-02T21:41:05Z</dcterms:created>
  <dcterms:modified xsi:type="dcterms:W3CDTF">2024-11-30T21:03:26Z</dcterms:modified>
</cp:coreProperties>
</file>