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5195" windowHeight="7980" tabRatio="732"/>
  </bookViews>
  <sheets>
    <sheet name="BB84 free-space" sheetId="19" r:id="rId1"/>
  </sheets>
  <calcPr calcId="145621"/>
</workbook>
</file>

<file path=xl/calcChain.xml><?xml version="1.0" encoding="utf-8"?>
<calcChain xmlns="http://schemas.openxmlformats.org/spreadsheetml/2006/main">
  <c r="F201" i="19" l="1"/>
  <c r="F200" i="19"/>
  <c r="F129" i="19"/>
  <c r="F199" i="19" l="1"/>
  <c r="F197" i="19"/>
  <c r="F198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E179" i="19" l="1"/>
  <c r="F179" i="19" l="1"/>
  <c r="F173" i="19" l="1"/>
  <c r="F172" i="19"/>
  <c r="F167" i="19"/>
  <c r="F74" i="19"/>
  <c r="F73" i="19"/>
  <c r="F75" i="19"/>
  <c r="F90" i="19"/>
  <c r="F89" i="19"/>
  <c r="F88" i="19"/>
  <c r="E33" i="19" l="1"/>
  <c r="F171" i="19" l="1"/>
  <c r="F169" i="19"/>
  <c r="F168" i="19"/>
  <c r="E50" i="19" l="1"/>
  <c r="E49" i="19"/>
  <c r="F97" i="19" l="1"/>
  <c r="F96" i="19"/>
  <c r="F95" i="19"/>
  <c r="F94" i="19"/>
  <c r="F91" i="19"/>
  <c r="F92" i="19"/>
  <c r="F86" i="19"/>
  <c r="F72" i="19"/>
  <c r="F59" i="19"/>
  <c r="F102" i="19"/>
  <c r="F103" i="19"/>
  <c r="F104" i="19"/>
  <c r="F101" i="19"/>
  <c r="F121" i="19"/>
  <c r="F120" i="19"/>
  <c r="F119" i="19"/>
  <c r="F118" i="19"/>
  <c r="F130" i="19"/>
  <c r="F151" i="19"/>
  <c r="F65" i="19"/>
  <c r="F63" i="19"/>
  <c r="F156" i="19" l="1"/>
  <c r="F155" i="19"/>
  <c r="F154" i="19"/>
  <c r="F124" i="19" l="1"/>
  <c r="F123" i="19"/>
  <c r="F122" i="19"/>
  <c r="F117" i="19"/>
  <c r="F116" i="19"/>
  <c r="F115" i="19"/>
  <c r="F114" i="19"/>
  <c r="F113" i="19"/>
  <c r="F112" i="19"/>
  <c r="F111" i="19"/>
  <c r="F110" i="19"/>
  <c r="F69" i="19" l="1"/>
  <c r="F68" i="19"/>
  <c r="F70" i="19"/>
  <c r="F71" i="19"/>
  <c r="F58" i="19"/>
  <c r="E44" i="19" l="1"/>
  <c r="F44" i="19" l="1"/>
  <c r="E18" i="19"/>
  <c r="E17" i="19"/>
  <c r="F177" i="19" l="1"/>
  <c r="F107" i="19" l="1"/>
  <c r="F106" i="19"/>
  <c r="F105" i="19"/>
  <c r="F128" i="19"/>
  <c r="F131" i="19"/>
  <c r="F136" i="19"/>
  <c r="F137" i="19"/>
  <c r="F162" i="19"/>
  <c r="F161" i="19"/>
  <c r="F160" i="19"/>
  <c r="F67" i="19"/>
  <c r="F66" i="19"/>
  <c r="F64" i="19"/>
  <c r="F61" i="19"/>
  <c r="F60" i="19"/>
  <c r="F148" i="19"/>
  <c r="F152" i="19"/>
  <c r="F159" i="19"/>
  <c r="F158" i="19"/>
  <c r="F157" i="19"/>
  <c r="F135" i="19"/>
  <c r="F142" i="19"/>
  <c r="F141" i="19"/>
  <c r="F140" i="19"/>
  <c r="F139" i="19"/>
  <c r="F138" i="19"/>
  <c r="F166" i="19"/>
  <c r="F100" i="19"/>
  <c r="F99" i="19"/>
  <c r="F98" i="19"/>
  <c r="F165" i="19"/>
  <c r="F146" i="19"/>
  <c r="F145" i="19"/>
  <c r="F144" i="19"/>
  <c r="F79" i="19" l="1"/>
  <c r="F18" i="19"/>
  <c r="F17" i="19"/>
  <c r="E16" i="19" l="1"/>
  <c r="F16" i="19" s="1"/>
  <c r="F25" i="19"/>
  <c r="F24" i="19"/>
  <c r="E23" i="19"/>
  <c r="F23" i="19" s="1"/>
  <c r="E22" i="19"/>
  <c r="F22" i="19" s="1"/>
  <c r="F21" i="19" l="1"/>
  <c r="F20" i="19" l="1"/>
  <c r="F19" i="19"/>
  <c r="F49" i="19" l="1"/>
  <c r="F176" i="19" l="1"/>
  <c r="F175" i="19"/>
  <c r="F83" i="19"/>
  <c r="F84" i="19"/>
  <c r="F85" i="19"/>
  <c r="F87" i="19"/>
  <c r="F93" i="19"/>
  <c r="F62" i="19"/>
  <c r="F126" i="19"/>
  <c r="F127" i="19"/>
  <c r="F132" i="19"/>
  <c r="F133" i="19"/>
  <c r="F134" i="19"/>
  <c r="F77" i="19"/>
  <c r="F78" i="19"/>
  <c r="F80" i="19"/>
  <c r="F81" i="19"/>
  <c r="F149" i="19"/>
  <c r="F150" i="19"/>
  <c r="F153" i="19"/>
  <c r="F147" i="19"/>
  <c r="F174" i="19"/>
  <c r="F125" i="19"/>
  <c r="F50" i="19"/>
  <c r="F170" i="19" l="1"/>
  <c r="F82" i="19"/>
  <c r="F76" i="19" l="1"/>
  <c r="F143" i="19"/>
  <c r="F12" i="19"/>
  <c r="F10" i="19"/>
  <c r="F180" i="19" l="1"/>
  <c r="F34" i="19" l="1"/>
  <c r="F41" i="19"/>
  <c r="F40" i="19"/>
  <c r="F38" i="19"/>
  <c r="F37" i="19"/>
  <c r="F36" i="19"/>
  <c r="F26" i="19"/>
  <c r="F30" i="19"/>
  <c r="F8" i="19"/>
  <c r="E15" i="19"/>
  <c r="F15" i="19" s="1"/>
  <c r="F11" i="19" l="1"/>
  <c r="F9" i="19"/>
  <c r="F27" i="19"/>
  <c r="F29" i="19"/>
  <c r="F35" i="19"/>
  <c r="F33" i="19"/>
  <c r="F28" i="19"/>
  <c r="F45" i="19" l="1"/>
  <c r="F31" i="19"/>
  <c r="F13" i="19"/>
  <c r="F55" i="19" l="1"/>
  <c r="F52" i="19"/>
  <c r="F51" i="19"/>
  <c r="F47" i="19"/>
  <c r="F53" i="19" l="1"/>
  <c r="F56" i="19"/>
  <c r="F182" i="19" l="1"/>
  <c r="F183" i="19" s="1"/>
</calcChain>
</file>

<file path=xl/sharedStrings.xml><?xml version="1.0" encoding="utf-8"?>
<sst xmlns="http://schemas.openxmlformats.org/spreadsheetml/2006/main" count="722" uniqueCount="420">
  <si>
    <t>TOTAL:</t>
  </si>
  <si>
    <t>Thorlabs MCLS1</t>
  </si>
  <si>
    <t>http://www.thorlabs.com/NewGroupPage9.cfm?ObjectGroup_ID=3800</t>
  </si>
  <si>
    <t>http://www.excelitas.com/downloads/DTS_SPCM_AQRH.pdf</t>
  </si>
  <si>
    <t>Description:</t>
  </si>
  <si>
    <t>Model/type:</t>
  </si>
  <si>
    <t>Remarks:</t>
  </si>
  <si>
    <t>AQWP05M-980</t>
  </si>
  <si>
    <t>SM1CP2</t>
  </si>
  <si>
    <t xml:space="preserve">End Cap External Threads, SM1 Series  </t>
  </si>
  <si>
    <t>http://thorlabs.com/thorProduct.cfm?partNumber=SM1CP2</t>
  </si>
  <si>
    <t>SM1Z</t>
  </si>
  <si>
    <t>Z-Axis Translation Mount</t>
  </si>
  <si>
    <t xml:space="preserve">One Retaining Ring Included </t>
  </si>
  <si>
    <t>http://thorlabs.com/thorProduct.cfm?partNumber=SM1Z</t>
  </si>
  <si>
    <t>SM1FCA</t>
  </si>
  <si>
    <t xml:space="preserve">FC/APC Fiber Adapter Plate </t>
  </si>
  <si>
    <t xml:space="preserve">with External SM1 (1.035"-40) Thread </t>
  </si>
  <si>
    <t>http://thorlabs.com/thorProduct.cfm?partNumber=SM1FCA</t>
  </si>
  <si>
    <t>S1TM09</t>
  </si>
  <si>
    <t xml:space="preserve">SM1 to M9 x 0.5 Lens Cell Adapter  </t>
  </si>
  <si>
    <t>http://thorlabs.com/thorProduct.cfm?partNumber=S1TM09</t>
  </si>
  <si>
    <t>CP90F</t>
  </si>
  <si>
    <t xml:space="preserve"> </t>
  </si>
  <si>
    <t>SM1-Threaded 30 mm Cage Plate, 0.5" Thick</t>
  </si>
  <si>
    <t xml:space="preserve">2 Retaining Rings  </t>
  </si>
  <si>
    <t xml:space="preserve">Post-Mounted Iris Diaphragm, Ø12.0 mm Max Aperture  </t>
  </si>
  <si>
    <t>KM100</t>
  </si>
  <si>
    <t>CRM1P/M</t>
  </si>
  <si>
    <t>SM1A6</t>
  </si>
  <si>
    <t>http://www.thorlabs.com/thorProduct.cfm?partNumber=SM1A6</t>
  </si>
  <si>
    <t>CP02T/M</t>
  </si>
  <si>
    <t>TR50/M</t>
  </si>
  <si>
    <t>TR75/M</t>
  </si>
  <si>
    <t>PH75/M</t>
  </si>
  <si>
    <t>BA2/M</t>
  </si>
  <si>
    <t>BA1/M</t>
  </si>
  <si>
    <t>ID12/M</t>
  </si>
  <si>
    <t>PH50/M</t>
  </si>
  <si>
    <t>SM1RC/M</t>
  </si>
  <si>
    <t>R2/M</t>
  </si>
  <si>
    <t>Jeroen Elzerman, j.elzerman@ucl.ac.uk, tel. +44 (0)20 7679 9939</t>
  </si>
  <si>
    <t>4 USB-controlled laser diodes</t>
  </si>
  <si>
    <t>MB4560/M</t>
  </si>
  <si>
    <t>http://www.thorlabs.de/thorProduct.cfm?partNumber=PAF-X-18-B</t>
  </si>
  <si>
    <t>PAF-X-18-B</t>
  </si>
  <si>
    <t>FiberPort, FC/APC</t>
  </si>
  <si>
    <t>http://www.thorlabs.de/thorProduct.cfm?partNumber=CP08FP/M</t>
  </si>
  <si>
    <t>CP08FP/M</t>
  </si>
  <si>
    <t>FiberPort Adapter for 30 mm Cage System</t>
  </si>
  <si>
    <t>Enhanced Clamping, Metric</t>
  </si>
  <si>
    <t>CM1-PBS252</t>
  </si>
  <si>
    <t>Cube-Mounted Polarizing Beamsplitter</t>
  </si>
  <si>
    <t>620-1000 nm</t>
  </si>
  <si>
    <t>http://www.thorlabs.de/thorProduct.cfm?partNumber=CM1-PBS252</t>
  </si>
  <si>
    <t>Ø10.0 mm, 690 - 1200 nm</t>
  </si>
  <si>
    <t>http://www.thorlabs.de/thorProduct.cfm?partNumber=CP90F</t>
  </si>
  <si>
    <t>30 mm Removable Cage Plate</t>
  </si>
  <si>
    <t>Front and Back Plate, Internal SM1 Threading</t>
  </si>
  <si>
    <t>650 - 1100 nm, Metric, Ø4mm max (1/e^2)</t>
  </si>
  <si>
    <t>f=18.4 mm, 600 - 1050 nm, Ø3.98 mm waist (?)</t>
  </si>
  <si>
    <t>http://www.thorlabs.de/thorProduct.cfm?partNumber=CM1-CC</t>
  </si>
  <si>
    <t>CM1-CC</t>
  </si>
  <si>
    <t xml:space="preserve">30 mm Cage Cube Connector </t>
  </si>
  <si>
    <t>for CM1-4E Series Cubes</t>
  </si>
  <si>
    <t>BA1S/M</t>
  </si>
  <si>
    <t xml:space="preserve">Shielded Connector Block </t>
  </si>
  <si>
    <t>for X Series and M Series Devices</t>
  </si>
  <si>
    <t>NI BNC-2110</t>
  </si>
  <si>
    <t>http://sine.ni.com/nips/cds/view/p/lang/en/nid/1865</t>
  </si>
  <si>
    <t>NI PCIe-6363</t>
  </si>
  <si>
    <t>DAQ-card (PCIe)</t>
  </si>
  <si>
    <t>http://sine.ni.com/nips/cds/view/p/lang/en/nid/207412</t>
  </si>
  <si>
    <t>4AO 16-Bit 2.86 MS/s, 32AI 16-Bit 2 MS/s</t>
  </si>
  <si>
    <t xml:space="preserve">ADAFCPMB2 </t>
  </si>
  <si>
    <t>PM FC/APC to FC/APC L-Bracket Mating Sleeve</t>
  </si>
  <si>
    <t>Single Mode Patch Cable</t>
  </si>
  <si>
    <t>id800-TDC</t>
  </si>
  <si>
    <t>Time-to-digital converter, correlation card</t>
  </si>
  <si>
    <t>http://www.idquantique.com/scientific-instrumentation/id800-advanced-time-to-digital-converter.html</t>
  </si>
  <si>
    <t>http://www.idquantique.com/scientific-instrumentation/id100-silicon-apd-single-photon-detector.html</t>
  </si>
  <si>
    <t>4-Pack</t>
  </si>
  <si>
    <t>HW-KIT2/M</t>
  </si>
  <si>
    <t>Metric</t>
  </si>
  <si>
    <t>EOM</t>
  </si>
  <si>
    <t>#</t>
  </si>
  <si>
    <t>SUB:</t>
  </si>
  <si>
    <t>Excelitas SPCM-AQRH-14-FC</t>
  </si>
  <si>
    <t>8 channels, 81 ps</t>
  </si>
  <si>
    <t>Computer</t>
  </si>
  <si>
    <t>EQUIPMENT (&lt;10 k£)</t>
  </si>
  <si>
    <t>5 kHz, 5-6 kV?</t>
  </si>
  <si>
    <t>£ (total)</t>
  </si>
  <si>
    <t>£ (part)</t>
  </si>
  <si>
    <t>http://www.thorlabs.de/thorproduct.cfm?partnumber=EO-PC-550</t>
  </si>
  <si>
    <t xml:space="preserve">Single-photon counting module </t>
  </si>
  <si>
    <t>Thorlabs EO-PC-550</t>
  </si>
  <si>
    <t>incl. VAT:</t>
  </si>
  <si>
    <t>HeNe Laser</t>
  </si>
  <si>
    <t>http://www.thorlabs.de/thorproduct.cfm?partnumber=HNL020L-EC</t>
  </si>
  <si>
    <t>Thorlabs HNL020L-EC</t>
  </si>
  <si>
    <t>Dell XXX</t>
  </si>
  <si>
    <t>2 mW @ 632.8 nm, 0.1% noise, 500:1 polarization, 0.63 mm beam</t>
  </si>
  <si>
    <t>Mounted Linear Polarizer</t>
  </si>
  <si>
    <t>Thorlabs LPVIS050-MP2</t>
  </si>
  <si>
    <t>http://www.thorlabs.de/thorproduct.cfm?partnumber=LPVIS050-MP2</t>
  </si>
  <si>
    <t>Ø12.5 mm SM05-mounted, VIS (550 - 1500 nm), 75% T, 10^6 extinction</t>
  </si>
  <si>
    <t>Newport 4102NF</t>
  </si>
  <si>
    <t>Newport 3211</t>
  </si>
  <si>
    <t>DC -0.6 MHz, +-200 V output</t>
  </si>
  <si>
    <t>QiOptiq (Linos)</t>
  </si>
  <si>
    <t>Leysop M250</t>
  </si>
  <si>
    <t>Analogue EOM driver</t>
  </si>
  <si>
    <t>Pockels cell</t>
  </si>
  <si>
    <t>Leysop RTP-3-20</t>
  </si>
  <si>
    <t>PicoQuant FSL500</t>
  </si>
  <si>
    <t>Jenoptik AM-635</t>
  </si>
  <si>
    <t>http://www.leysop.com/lv_eom.htm</t>
  </si>
  <si>
    <t>6 MHz bandwidth, 65 ns rise/fall time, +-250 V output</t>
  </si>
  <si>
    <t>6-8 weeks lead time</t>
  </si>
  <si>
    <t>Leysop EM200A (ADP)</t>
  </si>
  <si>
    <t>Leysop EM200K (K*DP)</t>
  </si>
  <si>
    <t>extinction ratio 200:1, more beam walk-off and piezo effects</t>
  </si>
  <si>
    <t>LiNbO3, HWV ~190 V@633 nm, 500 - 900 nm, &gt;50:1 on:off, 200 MHz</t>
  </si>
  <si>
    <t>EOM K*DP</t>
  </si>
  <si>
    <t>EOM ADP</t>
  </si>
  <si>
    <t>http://search.newport.com/?q=*&amp;x2=sku&amp;q2=4102NF</t>
  </si>
  <si>
    <t>http://search.newport.com/?q=*&amp;x2=sku&amp;q2=3211</t>
  </si>
  <si>
    <t>http://www.thorlabs.de/thorproduct.cfm?partnumber=EO-AM-NR-C1</t>
  </si>
  <si>
    <t>600 - 900 nm, 10 dB, 2mm, 205V@ 633 nm</t>
  </si>
  <si>
    <t>Thorlabs EO-PM-NR-C1</t>
  </si>
  <si>
    <t>Thorlabs HVA200</t>
  </si>
  <si>
    <t>Amplifier</t>
  </si>
  <si>
    <t>BW 1MHz, +-200 V, …</t>
  </si>
  <si>
    <t>Laser line filter</t>
  </si>
  <si>
    <t>runs LabView to control the experiment</t>
  </si>
  <si>
    <t>http://www.picoquant.com/products/category/modulated-and-switched-lasers/fsl-500-fast-switched-diode-laser#product-details=custom1</t>
  </si>
  <si>
    <t>demonstration model</t>
  </si>
  <si>
    <t>http://www.jenoptik.com/en-amplitude-modulator</t>
  </si>
  <si>
    <t>Thorlabs S1FC635PM</t>
  </si>
  <si>
    <t>Fiber Coupled Laser Source 635 nm, 2.5 mW, PM</t>
  </si>
  <si>
    <t>http://www.thorlabs.de/thorproduct.cfm?partnumber=S1FC635PM</t>
  </si>
  <si>
    <t>~8 weeks lead time</t>
  </si>
  <si>
    <t>active damping frame</t>
  </si>
  <si>
    <t>http://www.thorlabs.de/thorproduct.cfm?partnumber=PFA52505</t>
  </si>
  <si>
    <t>800 mm active Isolation Frame 750 x 900 mm</t>
  </si>
  <si>
    <t>Thorlabs  PFA52505</t>
  </si>
  <si>
    <t>Thorlabs PWA061</t>
  </si>
  <si>
    <t>4" Caster Kit, Set of 4</t>
  </si>
  <si>
    <t>casters</t>
  </si>
  <si>
    <t>http://www.thorlabs.de/thorproduct.cfm?partnumber=PWA061</t>
  </si>
  <si>
    <t>750 x 900 x 110 mm, M6 x 1.0 Mounting Holes</t>
  </si>
  <si>
    <t>http://www.thorlabs.de/thorproduct.cfm?partnumber=B7590B</t>
  </si>
  <si>
    <t>Thorlabs B7590B</t>
  </si>
  <si>
    <t>Nexus honeycomb breadboard</t>
  </si>
  <si>
    <t>http://spincore.com/products/PulseBlasterESR-PRO/PulseBlasterESR-PRO.shtml</t>
  </si>
  <si>
    <t>Coherent OBIS 640-75</t>
  </si>
  <si>
    <t>Fiber Coupled Laser Source 640 nm, 75 mW</t>
  </si>
  <si>
    <t>TABLE</t>
  </si>
  <si>
    <t>PULSED LASER SOURCE</t>
  </si>
  <si>
    <t>Diode laser source (CW)</t>
  </si>
  <si>
    <t>Diode laser source (ext. pulses)</t>
  </si>
  <si>
    <t>Diode laser source (int. pulses)</t>
  </si>
  <si>
    <t>http://www.coherent.com/products/?2015/OBIS-FP-Fiber-Pigtailed</t>
  </si>
  <si>
    <t>SpinCore PB-ESR-PRO500</t>
  </si>
  <si>
    <t>500 MHz, 2 ns shortest pulse, 21 channels, 4k words</t>
  </si>
  <si>
    <t>Nanosecond pulse generator</t>
  </si>
  <si>
    <t>Amplitude EOM (fiber-based)</t>
  </si>
  <si>
    <t>POLARIZATION MODULATOR(S)</t>
  </si>
  <si>
    <t>638 nm 10 mW</t>
  </si>
  <si>
    <t>Quantum Key Distribution using BB84 Protocol: a demo experiment for QT CDT</t>
  </si>
  <si>
    <t>PHOTON DETECTOR</t>
  </si>
  <si>
    <t>Vibration Isolation Workstation</t>
  </si>
  <si>
    <t>Newport M-Vis3036-PG2-325A</t>
  </si>
  <si>
    <t>750 x 900 x 59 mm, M6 Mounting holes (work heigh 858 mm)</t>
  </si>
  <si>
    <t>http://search.newport.com/?q=*&amp;x2=sku&amp;q2=M-VIS3036-PG2-325A</t>
  </si>
  <si>
    <t>Newport M-Vis3036-PG4-325A</t>
  </si>
  <si>
    <t>750 x 900 x 112 mm, M6 Mounting holes (work heigh 909 mm)</t>
  </si>
  <si>
    <t>http://search.newport.com/?q=*&amp;x2=sku&amp;q2=M-VIS3036-PG4-325A</t>
  </si>
  <si>
    <t>extinction ratio 100:1, no beam walk-off, 2.2 mm aperture</t>
  </si>
  <si>
    <t xml:space="preserve">Mounted Geltech Aspheric Lens </t>
  </si>
  <si>
    <t>KM100-E02</t>
  </si>
  <si>
    <t>http://thorlabs.com/thorProduct.cfm?partNumber=KM100-E02</t>
  </si>
  <si>
    <t xml:space="preserve">Precision Cage Rotation Mount </t>
  </si>
  <si>
    <t>with Micrometer Drive, Ø1" Optics, M4 Tap</t>
  </si>
  <si>
    <t>http://www.thorlabs.de/thorproduct.cfm?partnumber=CRM1P/M</t>
  </si>
  <si>
    <t xml:space="preserve">Adapter </t>
  </si>
  <si>
    <t xml:space="preserve">External SM1 Threads and Internal SM05 Threads, 0.15" Thick </t>
  </si>
  <si>
    <t>(max 39,676.00)</t>
  </si>
  <si>
    <t>VARIOUS ELECTRONICS</t>
  </si>
  <si>
    <t>http://thorlabs.com/thorProduct.cfm?partNumber=CP02T/M</t>
  </si>
  <si>
    <t>Kinematic Mount for Ø1" Optics</t>
  </si>
  <si>
    <t xml:space="preserve">with Near IR Laser Quality Mirror  </t>
  </si>
  <si>
    <t>Active Area: 18 mm X 36 mm, Includes TR75/M Post</t>
  </si>
  <si>
    <t xml:space="preserve">Beam Block </t>
  </si>
  <si>
    <t>LB1/M</t>
  </si>
  <si>
    <t>http://www.thorlabs.de/thorproduct.cfm?partnumber=LB1/M</t>
  </si>
  <si>
    <t>http://www.thorlabs.de/thorproduct.cfm?partnumber=XE25L1200/M</t>
  </si>
  <si>
    <t>XE25L1200/M</t>
  </si>
  <si>
    <t>L = 1200 mm</t>
  </si>
  <si>
    <t>25 mm Construction Rail</t>
  </si>
  <si>
    <t>LCC3112H/M</t>
  </si>
  <si>
    <t>http://www.thorlabs.de/thorproduct.cfm?partnumber=LCC3112H/M</t>
  </si>
  <si>
    <t>ER05-P4</t>
  </si>
  <si>
    <t>Cage Assembly Rods, 0.5" Long, Ø6 mm</t>
  </si>
  <si>
    <t>http://www.thorlabs.de/thorproduct.cfm?partnumber=ER05-P4</t>
  </si>
  <si>
    <t>ER2-P4</t>
  </si>
  <si>
    <t>http://www.thorlabs.de/thorproduct.cfm?partnumber=ER2-P4</t>
  </si>
  <si>
    <t>http://www.thorlabs.de/thorproduct.cfm?partnumber=SH6M10LP</t>
  </si>
  <si>
    <t xml:space="preserve">M6 x 1.0 Low-Profile Channel Screws </t>
  </si>
  <si>
    <t>100 Screws/Box</t>
  </si>
  <si>
    <t>SH6M10LP</t>
  </si>
  <si>
    <t>http://www.thorlabs.de/thorproduct.cfm?partnumber=LMR1/M</t>
  </si>
  <si>
    <t>High-Power Noise Eater / EO Modulator+</t>
  </si>
  <si>
    <t>Single-photon counting module</t>
  </si>
  <si>
    <t>Horiba DeltaDiode-C1</t>
  </si>
  <si>
    <t>Picosecond pulsed laser head</t>
  </si>
  <si>
    <t>Picosecond pulsed laser controller</t>
  </si>
  <si>
    <t>Horiba DeltaDiode-635L (incl. fiber coupler)</t>
  </si>
  <si>
    <t>&lt;100 MHz internal, &lt;50 MHz triggered</t>
  </si>
  <si>
    <t>http://www.horiba.com/scientific/products/fluorescence-spectroscopy/lifetime/tcspc-components/deltadiode/deltadiode-15899/#controller</t>
  </si>
  <si>
    <t>http://www.horiba.com/scientific/products/fluorescence-spectroscopy/lifetime/tcspc-components/deltadiode/deltadiode-15899/#laser</t>
  </si>
  <si>
    <t>Picosecond pulsed laser + driver</t>
  </si>
  <si>
    <t>http://www.hamamatsu.com/jp/en/product/category/1001/5003/index.html</t>
  </si>
  <si>
    <t>Hamamatsu PLP10-065/C10196</t>
  </si>
  <si>
    <t>&lt;100 ps, &lt;100 MHz internal, &lt;50 MHz triggered</t>
  </si>
  <si>
    <t xml:space="preserve">to generate ~1 ns pulses from CW laser </t>
  </si>
  <si>
    <t>AlphaLas PLDD-50M</t>
  </si>
  <si>
    <t>&lt;50 MHz, variable amplitude, CW mode, TEC tuning</t>
  </si>
  <si>
    <t>635 nm, &lt;80 ps, 2 mW average, 100 MHz</t>
  </si>
  <si>
    <t>660 nm, &lt;60 ps, ~1 mW?, PM fiber</t>
  </si>
  <si>
    <t>http://www.alphalas.com/products/lasers/picosecond-pulse-diode-lasers-with-driver-picopower-ld-series.html</t>
  </si>
  <si>
    <t>http://www.alsgmbh.com/pilas.html#</t>
  </si>
  <si>
    <t>AlphaLas PicoPower LD</t>
  </si>
  <si>
    <t>635 nm (FWHM &lt; 7 nm), &lt;45 ps, 1.5 mW</t>
  </si>
  <si>
    <t>ALDS PiLas PIL063X</t>
  </si>
  <si>
    <t>ALDS EIG2000DX- 1MHz</t>
  </si>
  <si>
    <t>&lt;1 MHz, &lt;4 ps jitter, fiber-coupled?</t>
  </si>
  <si>
    <t>goggles</t>
  </si>
  <si>
    <t>Timing jitter without focusing (i.e. from SMF)?</t>
  </si>
  <si>
    <t>IDQuantique ID-100-SMF20-ULN</t>
  </si>
  <si>
    <t xml:space="preserve">100 um core (multi-mode) fiber for use at 550 nm </t>
  </si>
  <si>
    <t>QE 65% @ 650 nm, &lt;100 Hz dark cts, ~350 ps jitter, &lt;40 ns dead time, 180 um chip, 400-1060 nm</t>
  </si>
  <si>
    <t>http://www.idquantique.com/photon-counting/photon-counting-modules/id120-silicon-apd-single-photon-detector.html</t>
  </si>
  <si>
    <t>QE 80% @ 750 nm, &lt;200 Hz dark cts, ~400 ps jitter, ~1 us dead time, 500 um chip, 450-1000 nm</t>
  </si>
  <si>
    <t>IDQuantique ID-120-500-800nm-ULN</t>
  </si>
  <si>
    <t>use correct laser wavelength!</t>
  </si>
  <si>
    <t>compare with PicoHarp 300; synchronized channels?</t>
  </si>
  <si>
    <t>PicoQuant LDH-P-C-640B</t>
  </si>
  <si>
    <t>PicoQuant PDL 800-B</t>
  </si>
  <si>
    <t>https://www.picoquant.com/products/category/picosecond-pulsed-driver</t>
  </si>
  <si>
    <t>640 ± 10 nm, &lt;100 ps, 2 mW @ 80 MHz, (incl. collimator)</t>
  </si>
  <si>
    <t>https://www.picoquant.com/products/category/picosecond-pulsed-sources/ldh-series-picosecond-pulsed-diode-laser-heads</t>
  </si>
  <si>
    <t>80 MHz/1,2,4,8,16</t>
  </si>
  <si>
    <t>http://www.thorlabs.de/thorproduct.cfm?partnumber=TR75/M</t>
  </si>
  <si>
    <t>http://www.thorlabs.de/thorproduct.cfm?partnumber=PH75/M</t>
  </si>
  <si>
    <t>http://www.thorlabs.de/thorproduct.cfm?partnumber=BA1/M</t>
  </si>
  <si>
    <t>Ø12.7 mm Optical Post, M4 Setscrew, M6 Tap, L = 75 mm</t>
  </si>
  <si>
    <t>http://www.thorlabs.de/thorproduct.cfm?partnumber=BA2/M</t>
  </si>
  <si>
    <t>Ø12.7 mm Post Holder, Spring-Loaded Hex-Locking Thumbscrew, L=75 mm</t>
  </si>
  <si>
    <t>Mounting Base, 50 mm x 75 mm x 10 mm</t>
  </si>
  <si>
    <t>Mounting Base, 25 mm x 75 mm x 10 mm</t>
  </si>
  <si>
    <t>Post holder</t>
  </si>
  <si>
    <t>Mounting base</t>
  </si>
  <si>
    <t>Optical post</t>
  </si>
  <si>
    <t>http://www.thorlabs.de/thorproduct.cfm?partnumber=BA1S/M</t>
  </si>
  <si>
    <t xml:space="preserve">Mounting Base, 25 mm x 58 mm x 10 mm </t>
  </si>
  <si>
    <t>CM1-BS013</t>
  </si>
  <si>
    <t>30 mm Cage, 400 - 700 nm</t>
  </si>
  <si>
    <t>Cube-Mounted Non-Polarizing Beamsplitter</t>
  </si>
  <si>
    <t>http://www.thorlabs.de/thorproduct.cfm?partnumber=CM1-BS013</t>
  </si>
  <si>
    <t>http://thorlabs.com/thorProduct.cfm?partNumber=ID12/M</t>
  </si>
  <si>
    <t>Mounted Achromatic Quarter-Wave Plate</t>
  </si>
  <si>
    <t>http://www.thorlabs.de/thorproduct.cfm?partnumber=AQWP05M-600</t>
  </si>
  <si>
    <t>AQWP05M-600</t>
  </si>
  <si>
    <t>Ø10.0 mm, 400 - 800 nm</t>
  </si>
  <si>
    <t>Should be FC/PC ???</t>
  </si>
  <si>
    <t>Which wavelength???</t>
  </si>
  <si>
    <t>Cage Assembly Rod, 2" (50.8 mm) Long, Ø6 mm,</t>
  </si>
  <si>
    <t>VARIOUS  OPTICS FOR RECEIVER ("BOB")</t>
  </si>
  <si>
    <t>VARIOUS  OPTICS FOR SENDER ("ALICE")</t>
  </si>
  <si>
    <t xml:space="preserve">VARIOUS  OPTICS </t>
  </si>
  <si>
    <t xml:space="preserve">FC/PC Fiber Adapter Plate </t>
  </si>
  <si>
    <t>http://www.thorlabs.de/thorproduct.cfm?partnumber=SM1FC</t>
  </si>
  <si>
    <t>SM1FC</t>
  </si>
  <si>
    <t>P1-630A-FC-2</t>
  </si>
  <si>
    <t>2 m, 600 - 800 nm, FC/PC</t>
  </si>
  <si>
    <t>Single Mode Fiber Patch Cable</t>
  </si>
  <si>
    <t>http://www.thorlabs.de/thorproduct.cfm?partnumber=P1-630A-FC-2</t>
  </si>
  <si>
    <t>600 - 800 nm, FC/APC, 2 m Long</t>
  </si>
  <si>
    <t>P3-630A-FC-2</t>
  </si>
  <si>
    <t>http://www.thorlabs.de/thorproduct.cfm?partnumber=P3-630A-FC-2</t>
  </si>
  <si>
    <t>FC/PC-FC/PC Fiber Patch Cable</t>
  </si>
  <si>
    <t>http://www.thorlabs.de/thorproduct.cfm?partnumber=M43L02</t>
  </si>
  <si>
    <t>M43L02</t>
  </si>
  <si>
    <t>Ø105 µm, 0.22 NA, 2 m</t>
  </si>
  <si>
    <t>WPQ05M-633</t>
  </si>
  <si>
    <t>Ø1/2", 633 nm</t>
  </si>
  <si>
    <t>Mounted Zero-Order Quarter-Wave Plate</t>
  </si>
  <si>
    <t>http://www.thorlabs.de/thorproduct.cfm?partnumber=WPQ05M-633</t>
  </si>
  <si>
    <t>http://www.thorlabs.de/thorproduct.cfm?partnumber=AQWP05M-980</t>
  </si>
  <si>
    <t>KM100PM/M</t>
  </si>
  <si>
    <t>Eight M4 Taps</t>
  </si>
  <si>
    <t>Kinematic Prism Mount</t>
  </si>
  <si>
    <t>http://www.thorlabs.de/thorproduct.cfm?partnumber=KM100PM/M</t>
  </si>
  <si>
    <t>M4 Threaded Post</t>
  </si>
  <si>
    <t>Polarizing Beamsplitter Cube</t>
  </si>
  <si>
    <t>http://www.thorlabs.de/thorproduct.cfm?partnumber=TR50/M</t>
  </si>
  <si>
    <t>Ø12.7 mm Optical Post, M4 Setscrew, M6 Tap, L = 50 mm</t>
  </si>
  <si>
    <t>http://www.thorlabs.de/thorproduct.cfm?partnumber=PH50/M</t>
  </si>
  <si>
    <t>Ø12.7 mm Post Holder, L=50 mm, Spring-Loaded Hex-Locking Thumbscrew</t>
  </si>
  <si>
    <t>Aluminum Breadboard</t>
  </si>
  <si>
    <t>XE25W3</t>
  </si>
  <si>
    <t>http://www.thorlabs.de/thorproduct.cfm?partnumber=XE25W3</t>
  </si>
  <si>
    <t>Quick Corner Cube for 25 mm Rails</t>
  </si>
  <si>
    <t>http://www.thorlabs.de/thorproduct.cfm?partnumber=TB4</t>
  </si>
  <si>
    <t>TB4</t>
  </si>
  <si>
    <t>610 mm x 610 mm, 5 mm Thick, 3 Sheets</t>
  </si>
  <si>
    <t>Black Hardboard</t>
  </si>
  <si>
    <t>poor/non-existent PC interface</t>
  </si>
  <si>
    <t>http://www.jenoptik.com/Internet_EN_Integriert_optische_Modulatoren</t>
  </si>
  <si>
    <t>Jenoptik PM635</t>
  </si>
  <si>
    <t>20 nm BW, 200 ps rise time, 6 V half-wave</t>
  </si>
  <si>
    <t xml:space="preserve">Fiber phase modulator </t>
  </si>
  <si>
    <t>QE ~25% @ 635 nm, &lt;2 Hz dark cts, &lt;60 ps jitter, &lt;50 ns dead time, 20 um chip, 350-900 nm</t>
  </si>
  <si>
    <t>Pockels Cell, &gt;4kV, 532 (425 - 700) nm, &gt;250:1 extinction @ 532 nm</t>
  </si>
  <si>
    <t>High-voltage amplifier</t>
  </si>
  <si>
    <t>EO-AM (MgO:LiNbO3)</t>
  </si>
  <si>
    <t>EO-PM (LiNbO3)</t>
  </si>
  <si>
    <t>PM fiber, FC/PC to FC/APC</t>
  </si>
  <si>
    <t>http://www.thorlabs.de/thorproduct.cfm?partnumber=P5-630PM-FC-2</t>
  </si>
  <si>
    <t>630 nm, Panda, 2 m, NA 0.12</t>
  </si>
  <si>
    <t>Free-Space Isolator</t>
  </si>
  <si>
    <t>633 nm, Ø4.7 mm Max Beam, 1.7 W Max</t>
  </si>
  <si>
    <t>http://www.thorlabs.de/thorproduct.cfm?partnumber=IO-5-633-VLP</t>
  </si>
  <si>
    <t>Thorlabs FL635-10</t>
  </si>
  <si>
    <t>Ø1" Line Filter @ 635 ± 2 nm, FWHM = 10 ± 2 nm</t>
  </si>
  <si>
    <t>http://www.thorlabs.de/thorproduct.cfm?partnumber=FL635-10</t>
  </si>
  <si>
    <t>Lens Mount For 1" Optics</t>
  </si>
  <si>
    <t>Thorlabs LMR1/M</t>
  </si>
  <si>
    <t>M4 tap</t>
  </si>
  <si>
    <t>C220TMD-B</t>
  </si>
  <si>
    <t>f=11.00 mm, NA=0.25, AR: 600-1050 nm</t>
  </si>
  <si>
    <t>http://www.thorlabs.de/thorproduct.cfm?partnumber=C220TMD-B</t>
  </si>
  <si>
    <t>for C280TMD-B, C220 TMD-B or C110TMD-B</t>
  </si>
  <si>
    <t>Mounting Base, 25 mm x 58 mm x 10 mm</t>
  </si>
  <si>
    <t>F240APC-B</t>
  </si>
  <si>
    <t>FC/APC Fiber Collimation Pkg</t>
  </si>
  <si>
    <t>633 nm, f=7.93 mm, NA=0.50</t>
  </si>
  <si>
    <t>http://www.thorlabs.de/thorproduct.cfm?partnumber=F240APC-B</t>
  </si>
  <si>
    <t>AD12NT</t>
  </si>
  <si>
    <t>Ø1" Unthreaded Adapter</t>
  </si>
  <si>
    <t>for Ø12 mm Cylindrical Components</t>
  </si>
  <si>
    <t>http://www.thorlabs.de/thorproduct.cfm?partnumber=AD12NT</t>
  </si>
  <si>
    <t>http://www.thorlabs.de/thorproduct.cfm?partnumber=KM100</t>
  </si>
  <si>
    <t>f = 8.0 mm, NA = 0.5, 600-1050 nm</t>
  </si>
  <si>
    <t>C240TME-B</t>
  </si>
  <si>
    <t>http://www.thorlabs.de/thorproduct.cfm?partnumber=C240TME-B</t>
  </si>
  <si>
    <t xml:space="preserve">SM1 to M12 x 0.5 Lens Cell Adapter  </t>
  </si>
  <si>
    <t>S1TM12</t>
  </si>
  <si>
    <t>http://thorlabs.com/thorProduct.cfm?partNumber=S1TM12</t>
  </si>
  <si>
    <t>for C240TME-B</t>
  </si>
  <si>
    <t xml:space="preserve">52 mm x 52 mm </t>
  </si>
  <si>
    <t>Kinematic Platform Mount</t>
  </si>
  <si>
    <t xml:space="preserve">KM100B/M </t>
  </si>
  <si>
    <t>http://www.thorlabs.de/thorproduct.cfm?partnumber=KM100B/M</t>
  </si>
  <si>
    <t>Large Adjustable Clamping Arm</t>
  </si>
  <si>
    <t>PM4/M</t>
  </si>
  <si>
    <t>http://www.thorlabs.de/thorproduct.cfm?partnumber=PM4/M</t>
  </si>
  <si>
    <t>PBS252</t>
  </si>
  <si>
    <t>http://www.thorlabs.de/thorproduct.cfm?partnumber=PBS252</t>
  </si>
  <si>
    <t>1", 620 - 1000 nm</t>
  </si>
  <si>
    <t>50:50 Non-Polarizing Beamsplitter Cube</t>
  </si>
  <si>
    <t>BS013</t>
  </si>
  <si>
    <t>400 - 700 nm, 1"</t>
  </si>
  <si>
    <t>http://www.thorlabs.de/thorproduct.cfm?partnumber=BS013</t>
  </si>
  <si>
    <t>http://www.thorlabs.de/thorproduct.cfm?partnumber=P3-630PM-FC-2</t>
  </si>
  <si>
    <t>PM fiber, FC/APC</t>
  </si>
  <si>
    <t>P5-630PM-FC-2</t>
  </si>
  <si>
    <t>P3-630PM-FC-2</t>
  </si>
  <si>
    <t>IO-5-633-VLP</t>
  </si>
  <si>
    <t>Slim Lens Tube Slip Ring</t>
  </si>
  <si>
    <t>Ø1" (SM1) Series, M4 Tapped Hole</t>
  </si>
  <si>
    <t>http://www.thorlabs.de/thorproduct.cfm?partnumber=SM1RC/M</t>
  </si>
  <si>
    <t>450 mm x 600 mm x 12.7 mm, M6 Taps</t>
  </si>
  <si>
    <t>http://www.thorlabs.de/thorproduct.cfm?partnumber=MB4560/M</t>
  </si>
  <si>
    <t>http://www.thorlabs.de/thorproduct.cfm?partnumber=HVA200</t>
  </si>
  <si>
    <t>Ø1/2" Posts, Metric</t>
  </si>
  <si>
    <t>Slip-On Post Collar</t>
  </si>
  <si>
    <t>http://www.thorlabs.de/thorproduct.cfm?partnumber=R2/M</t>
  </si>
  <si>
    <t>M6 Cap Screw and Hardware Kit</t>
  </si>
  <si>
    <t>http://www.thorlabs.de/thorproduct.cfm?partnumber=HW-KIT2/M</t>
  </si>
  <si>
    <t>http://www.thorlabs.de/thorProduct.cfm?partNumber=NE50B-A</t>
  </si>
  <si>
    <t>NE50B-A</t>
  </si>
  <si>
    <t>Ø25 mm, 350-700 nm, OD: 5.0</t>
  </si>
  <si>
    <t>AR-Coated Absorptive ND 5.0 Filter</t>
  </si>
  <si>
    <t>Enclosure with Black Hardboard</t>
  </si>
  <si>
    <t>XE25C5/M</t>
  </si>
  <si>
    <t>(L x W x H) 52.5 cm x 37.5 cm x 30 cm</t>
  </si>
  <si>
    <t>http://www.thorlabs.de/thorproduct.cfm?partnumber=XE25C5/M</t>
  </si>
  <si>
    <t>FiberPoint</t>
  </si>
  <si>
    <t>http://shop.imm-photonics.eu/index.php?page=product&amp;info=98</t>
  </si>
  <si>
    <t>IMM Photonics FiberPoint 250HPD</t>
  </si>
  <si>
    <t>638 nm, ~1.5 mW fiber coupled, CW</t>
  </si>
  <si>
    <t>Mounted Zero-Order Half-Wave Plate</t>
  </si>
  <si>
    <t>WPH05M-633</t>
  </si>
  <si>
    <t>http://www.thorlabs.de/thorproduct.cfm?partnumber=WPH05M-633</t>
  </si>
  <si>
    <t>narrow key</t>
  </si>
  <si>
    <t>LH1/M</t>
  </si>
  <si>
    <t>Adjustable Lens Mount</t>
  </si>
  <si>
    <t>Ø0.28" (Ø7.1 mm) to Ø1.80" (Ø45.7 mm), M4 Tap</t>
  </si>
  <si>
    <t>http://www.thorlabs.de/thorproduct.cfm?partnumber=LH1/M</t>
  </si>
  <si>
    <t>http://www.thorlabs.de/thorproduct.cfm?partnumber=ADAFCPMB2</t>
  </si>
  <si>
    <t>KM200V/M</t>
  </si>
  <si>
    <t>http://www.thorlabs.de/thorproduct.cfm?partnumber=KM200V/M</t>
  </si>
  <si>
    <t>Large Kinematic V-Clamp Mount</t>
  </si>
  <si>
    <t>missing from received order?</t>
  </si>
  <si>
    <t>broken</t>
  </si>
  <si>
    <t>replace MM fibers?</t>
  </si>
  <si>
    <t>ADDITIONAL 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</si>
</sst>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[$£-809]#,##0.00"/>
  </numFmts>
  <fonts count="10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i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3" fillId="0" borderId="0" xfId="1" applyFont="1" applyAlignment="1" applyProtection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1" fillId="0" borderId="0" xfId="1" applyFont="1" applyFill="1" applyAlignment="1" applyProtection="1"/>
    <xf numFmtId="2" fontId="1" fillId="0" borderId="0" xfId="1" applyNumberFormat="1" applyFont="1" applyAlignment="1" applyProtection="1">
      <alignment horizontal="left"/>
    </xf>
    <xf numFmtId="0" fontId="1" fillId="0" borderId="0" xfId="1" applyFont="1" applyAlignment="1" applyProtection="1">
      <alignment horizontal="left"/>
    </xf>
    <xf numFmtId="0" fontId="1" fillId="0" borderId="0" xfId="1" applyFont="1" applyFill="1" applyAlignment="1" applyProtection="1">
      <alignment horizontal="left"/>
    </xf>
    <xf numFmtId="0" fontId="1" fillId="0" borderId="0" xfId="1" applyFont="1" applyAlignment="1" applyProtection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/>
    <xf numFmtId="164" fontId="2" fillId="0" borderId="0" xfId="0" applyNumberFormat="1" applyFont="1" applyFill="1" applyBorder="1" applyAlignment="1">
      <alignment horizontal="left"/>
    </xf>
    <xf numFmtId="0" fontId="1" fillId="0" borderId="0" xfId="1" applyFont="1" applyFill="1" applyBorder="1" applyAlignment="1" applyProtection="1"/>
    <xf numFmtId="4" fontId="2" fillId="0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1" applyFont="1" applyBorder="1" applyAlignment="1" applyProtection="1">
      <alignment horizontal="left"/>
    </xf>
    <xf numFmtId="0" fontId="2" fillId="0" borderId="0" xfId="0" applyFont="1" applyFill="1" applyBorder="1"/>
    <xf numFmtId="0" fontId="1" fillId="0" borderId="0" xfId="1" applyBorder="1" applyAlignment="1" applyProtection="1">
      <alignment horizontal="left"/>
    </xf>
    <xf numFmtId="0" fontId="2" fillId="3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3" borderId="0" xfId="0" applyFont="1" applyFill="1"/>
    <xf numFmtId="0" fontId="2" fillId="2" borderId="0" xfId="0" applyFont="1" applyFill="1"/>
    <xf numFmtId="0" fontId="1" fillId="0" borderId="0" xfId="1" applyFont="1" applyFill="1" applyBorder="1" applyAlignment="1" applyProtection="1">
      <alignment horizontal="left"/>
    </xf>
    <xf numFmtId="2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2" fillId="0" borderId="1" xfId="0" applyFont="1" applyFill="1" applyBorder="1"/>
    <xf numFmtId="0" fontId="2" fillId="0" borderId="1" xfId="0" applyFont="1" applyBorder="1"/>
    <xf numFmtId="164" fontId="2" fillId="0" borderId="0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3" fillId="0" borderId="0" xfId="1" applyFont="1" applyFill="1" applyBorder="1" applyAlignment="1" applyProtection="1">
      <alignment horizontal="left"/>
    </xf>
    <xf numFmtId="0" fontId="2" fillId="2" borderId="1" xfId="0" applyFont="1" applyFill="1" applyBorder="1"/>
    <xf numFmtId="4" fontId="2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2" fillId="3" borderId="0" xfId="0" applyFont="1" applyFill="1"/>
    <xf numFmtId="0" fontId="4" fillId="0" borderId="0" xfId="0" applyFont="1" applyFill="1" applyBorder="1"/>
    <xf numFmtId="4" fontId="4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Alignment="1">
      <alignment horizontal="left"/>
    </xf>
    <xf numFmtId="166" fontId="5" fillId="0" borderId="0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7" fillId="0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2" fillId="3" borderId="0" xfId="0" applyFont="1" applyFill="1" applyBorder="1"/>
    <xf numFmtId="164" fontId="4" fillId="0" borderId="0" xfId="0" applyNumberFormat="1" applyFont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left" wrapText="1"/>
    </xf>
    <xf numFmtId="164" fontId="2" fillId="0" borderId="0" xfId="0" applyNumberFormat="1" applyFont="1" applyFill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wrapText="1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CCFF"/>
      <color rgb="FFCCECFF"/>
      <color rgb="FFCCCCFF"/>
      <color rgb="FFFFFFCC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phalas.com/products/lasers/picosecond-pulse-diode-lasers-with-driver-picopower-ld-series.html" TargetMode="External"/><Relationship Id="rId117" Type="http://schemas.openxmlformats.org/officeDocument/2006/relationships/hyperlink" Target="http://www.thorlabs.de/thorproduct.cfm?partnumber=BS013" TargetMode="External"/><Relationship Id="rId21" Type="http://schemas.openxmlformats.org/officeDocument/2006/relationships/hyperlink" Target="http://www.thorlabs.de/thorproduct.cfm?partnumber=XE25L1200/M" TargetMode="External"/><Relationship Id="rId42" Type="http://schemas.openxmlformats.org/officeDocument/2006/relationships/hyperlink" Target="http://www.thorlabs.de/thorproduct.cfm?partnumber=CRM1P/M" TargetMode="External"/><Relationship Id="rId47" Type="http://schemas.openxmlformats.org/officeDocument/2006/relationships/hyperlink" Target="http://www.thorlabs.de/thorproduct.cfm?partnumber=ER2-P4" TargetMode="External"/><Relationship Id="rId63" Type="http://schemas.openxmlformats.org/officeDocument/2006/relationships/hyperlink" Target="http://www.thorlabs.de/thorproduct.cfm?partnumber=TR50/M" TargetMode="External"/><Relationship Id="rId68" Type="http://schemas.openxmlformats.org/officeDocument/2006/relationships/hyperlink" Target="http://www.thorlabs.de/thorproduct.cfm?partnumber=EO-PC-550" TargetMode="External"/><Relationship Id="rId84" Type="http://schemas.openxmlformats.org/officeDocument/2006/relationships/hyperlink" Target="http://www.thorlabs.de/thorproduct.cfm?partnumber=TR50/M" TargetMode="External"/><Relationship Id="rId89" Type="http://schemas.openxmlformats.org/officeDocument/2006/relationships/hyperlink" Target="http://www.thorlabs.de/thorproduct.cfm?partnumber=SM1FC" TargetMode="External"/><Relationship Id="rId112" Type="http://schemas.openxmlformats.org/officeDocument/2006/relationships/hyperlink" Target="http://www.thorlabs.de/thorproduct.cfm?partnumber=SM1RC/M" TargetMode="External"/><Relationship Id="rId133" Type="http://schemas.openxmlformats.org/officeDocument/2006/relationships/hyperlink" Target="http://www.thorlabs.de/thorproduct.cfm?partnumber=CRM1P/M" TargetMode="External"/><Relationship Id="rId138" Type="http://schemas.openxmlformats.org/officeDocument/2006/relationships/hyperlink" Target="http://thorlabs.com/thorProduct.cfm?partNumber=KM100-E02" TargetMode="External"/><Relationship Id="rId16" Type="http://schemas.openxmlformats.org/officeDocument/2006/relationships/hyperlink" Target="http://www.thorlabs.de/thorProduct.cfm?partNumber=CM1-PBS252" TargetMode="External"/><Relationship Id="rId107" Type="http://schemas.openxmlformats.org/officeDocument/2006/relationships/hyperlink" Target="http://thorlabs.com/thorProduct.cfm?partNumber=CP02T/M" TargetMode="External"/><Relationship Id="rId11" Type="http://schemas.openxmlformats.org/officeDocument/2006/relationships/hyperlink" Target="http://spincore.com/products/PulseBlasterESR-PRO/PulseBlasterESR-PRO.shtml" TargetMode="External"/><Relationship Id="rId32" Type="http://schemas.openxmlformats.org/officeDocument/2006/relationships/hyperlink" Target="http://www.thorlabs.de/thorproduct.cfm?partnumber=BA1/M" TargetMode="External"/><Relationship Id="rId37" Type="http://schemas.openxmlformats.org/officeDocument/2006/relationships/hyperlink" Target="http://www.thorlabs.de/thorproduct.cfm?partnumber=CM1-BS013" TargetMode="External"/><Relationship Id="rId53" Type="http://schemas.openxmlformats.org/officeDocument/2006/relationships/hyperlink" Target="http://www.thorlabs.de/thorproduct.cfm?partnumber=ER2-P4" TargetMode="External"/><Relationship Id="rId58" Type="http://schemas.openxmlformats.org/officeDocument/2006/relationships/hyperlink" Target="http://www.thorlabs.de/thorproduct.cfm?partnumber=XE25W3" TargetMode="External"/><Relationship Id="rId74" Type="http://schemas.openxmlformats.org/officeDocument/2006/relationships/hyperlink" Target="http://www.thorlabs.de/thorproduct.cfm?partnumber=TR75/M" TargetMode="External"/><Relationship Id="rId79" Type="http://schemas.openxmlformats.org/officeDocument/2006/relationships/hyperlink" Target="http://www.thorlabs.de/thorproduct.cfm?partnumber=CM1-BS013" TargetMode="External"/><Relationship Id="rId102" Type="http://schemas.openxmlformats.org/officeDocument/2006/relationships/hyperlink" Target="http://www.thorlabs.de/thorproduct.cfm?partnumber=KM100PM/M" TargetMode="External"/><Relationship Id="rId123" Type="http://schemas.openxmlformats.org/officeDocument/2006/relationships/hyperlink" Target="http://www.thorlabs.de/thorproduct.cfm?partnumber=BA1/M" TargetMode="External"/><Relationship Id="rId128" Type="http://schemas.openxmlformats.org/officeDocument/2006/relationships/hyperlink" Target="http://www.thorlabs.de/thorproduct.cfm?partnumber=XE25C5/M" TargetMode="External"/><Relationship Id="rId144" Type="http://schemas.openxmlformats.org/officeDocument/2006/relationships/hyperlink" Target="http://www.thorlabs.de/thorproduct.cfm?partnumber=KM200V/M" TargetMode="External"/><Relationship Id="rId5" Type="http://schemas.openxmlformats.org/officeDocument/2006/relationships/hyperlink" Target="http://thorlabs.com/thorProduct.cfm?partNumber=SM1Z" TargetMode="External"/><Relationship Id="rId90" Type="http://schemas.openxmlformats.org/officeDocument/2006/relationships/hyperlink" Target="http://www.thorlabs.de/thorproduct.cfm?partnumber=SH6M10LP" TargetMode="External"/><Relationship Id="rId95" Type="http://schemas.openxmlformats.org/officeDocument/2006/relationships/hyperlink" Target="http://thorlabs.com/thorProduct.cfm?partNumber=S1TM12" TargetMode="External"/><Relationship Id="rId22" Type="http://schemas.openxmlformats.org/officeDocument/2006/relationships/hyperlink" Target="http://www.idquantique.com/scientific-instrumentation/id100-silicon-apd-single-photon-detector.html" TargetMode="External"/><Relationship Id="rId27" Type="http://schemas.openxmlformats.org/officeDocument/2006/relationships/hyperlink" Target="http://www.horiba.com/scientific/products/fluorescence-spectroscopy/lifetime/tcspc-components/deltadiode/deltadiode-15899/" TargetMode="External"/><Relationship Id="rId43" Type="http://schemas.openxmlformats.org/officeDocument/2006/relationships/hyperlink" Target="http://www.thorlabs.de/thorproduct.cfm?partnumber=BA1/M" TargetMode="External"/><Relationship Id="rId48" Type="http://schemas.openxmlformats.org/officeDocument/2006/relationships/hyperlink" Target="http://thorlabs.com/thorProduct.cfm?partNumber=CP02T/M" TargetMode="External"/><Relationship Id="rId64" Type="http://schemas.openxmlformats.org/officeDocument/2006/relationships/hyperlink" Target="http://www.thorlabs.de/thorproduct.cfm?partnumber=LB1/M" TargetMode="External"/><Relationship Id="rId69" Type="http://schemas.openxmlformats.org/officeDocument/2006/relationships/hyperlink" Target="http://www.leysop.com/lv_eom.htm" TargetMode="External"/><Relationship Id="rId113" Type="http://schemas.openxmlformats.org/officeDocument/2006/relationships/hyperlink" Target="http://www.thorlabs.de/thorproduct.cfm?partnumber=BA1S/M" TargetMode="External"/><Relationship Id="rId118" Type="http://schemas.openxmlformats.org/officeDocument/2006/relationships/hyperlink" Target="http://www.thorlabs.de/thorproduct.cfm?partnumber=PH75/M" TargetMode="External"/><Relationship Id="rId134" Type="http://schemas.openxmlformats.org/officeDocument/2006/relationships/hyperlink" Target="http://www.thorlabs.de/thorproduct.cfm?partnumber=BA1/M" TargetMode="External"/><Relationship Id="rId139" Type="http://schemas.openxmlformats.org/officeDocument/2006/relationships/hyperlink" Target="http://www.thorlabs.de/thorproduct.cfm?partnumber=MB4560/M" TargetMode="External"/><Relationship Id="rId80" Type="http://schemas.openxmlformats.org/officeDocument/2006/relationships/hyperlink" Target="http://thorlabs.com/thorProduct.cfm?partNumber=CP02T/M" TargetMode="External"/><Relationship Id="rId85" Type="http://schemas.openxmlformats.org/officeDocument/2006/relationships/hyperlink" Target="http://www.thorlabs.de/thorproduct.cfm?partnumber=KM100PM/M" TargetMode="External"/><Relationship Id="rId3" Type="http://schemas.openxmlformats.org/officeDocument/2006/relationships/hyperlink" Target="http://www.thorlabs.com/NewGroupPage9.cfm?ObjectGroup_ID=3800" TargetMode="External"/><Relationship Id="rId12" Type="http://schemas.openxmlformats.org/officeDocument/2006/relationships/hyperlink" Target="http://www.thorlabs.de/thorproduct.cfm?partnumber=C240TME-B" TargetMode="External"/><Relationship Id="rId17" Type="http://schemas.openxmlformats.org/officeDocument/2006/relationships/hyperlink" Target="http://thorlabs.com/thorProduct.cfm?partNumber=SM1CP2" TargetMode="External"/><Relationship Id="rId25" Type="http://schemas.openxmlformats.org/officeDocument/2006/relationships/hyperlink" Target="http://www.alsgmbh.com/pilas.html" TargetMode="External"/><Relationship Id="rId33" Type="http://schemas.openxmlformats.org/officeDocument/2006/relationships/hyperlink" Target="http://www.thorlabs.de/thorproduct.cfm?partnumber=TR75/M" TargetMode="External"/><Relationship Id="rId38" Type="http://schemas.openxmlformats.org/officeDocument/2006/relationships/hyperlink" Target="http://thorlabs.com/thorProduct.cfm?partNumber=CP02T/M" TargetMode="External"/><Relationship Id="rId46" Type="http://schemas.openxmlformats.org/officeDocument/2006/relationships/hyperlink" Target="http://www.thorlabs.de/thorproduct.cfm?partnumber=PH75/M" TargetMode="External"/><Relationship Id="rId59" Type="http://schemas.openxmlformats.org/officeDocument/2006/relationships/hyperlink" Target="http://www.thorlabs.de/thorproduct.cfm?partnumber=PM4/M" TargetMode="External"/><Relationship Id="rId67" Type="http://schemas.openxmlformats.org/officeDocument/2006/relationships/hyperlink" Target="http://search.newport.com/?q=*&amp;x2=sku&amp;q2=4102NF" TargetMode="External"/><Relationship Id="rId103" Type="http://schemas.openxmlformats.org/officeDocument/2006/relationships/hyperlink" Target="http://www.thorlabs.de/thorproduct.cfm?partnumber=PM4/M" TargetMode="External"/><Relationship Id="rId108" Type="http://schemas.openxmlformats.org/officeDocument/2006/relationships/hyperlink" Target="http://www.thorlabs.de/thorProduct.cfm?partNumber=NE50B-A" TargetMode="External"/><Relationship Id="rId116" Type="http://schemas.openxmlformats.org/officeDocument/2006/relationships/hyperlink" Target="http://www.thorlabs.de/thorproduct.cfm?partnumber=HVA200" TargetMode="External"/><Relationship Id="rId124" Type="http://schemas.openxmlformats.org/officeDocument/2006/relationships/hyperlink" Target="http://www.thorlabs.de/thorproduct.cfm?partnumber=TR75/M" TargetMode="External"/><Relationship Id="rId129" Type="http://schemas.openxmlformats.org/officeDocument/2006/relationships/hyperlink" Target="http://www.thorlabs.de/thorproduct.cfm?partnumber=R2/M" TargetMode="External"/><Relationship Id="rId137" Type="http://schemas.openxmlformats.org/officeDocument/2006/relationships/hyperlink" Target="http://www.thorlabs.de/thorproduct.cfm?partnumber=P1-630A-FC-2" TargetMode="External"/><Relationship Id="rId20" Type="http://schemas.openxmlformats.org/officeDocument/2006/relationships/hyperlink" Target="http://thorlabs.com/thorProduct.cfm?partNumber=CP02T/M" TargetMode="External"/><Relationship Id="rId41" Type="http://schemas.openxmlformats.org/officeDocument/2006/relationships/hyperlink" Target="http://www.thorlabs.com/thorProduct.cfm?partNumber=SM1A6" TargetMode="External"/><Relationship Id="rId54" Type="http://schemas.openxmlformats.org/officeDocument/2006/relationships/hyperlink" Target="http://thorlabs.com/thorProduct.cfm?partNumber=CP02T/M" TargetMode="External"/><Relationship Id="rId62" Type="http://schemas.openxmlformats.org/officeDocument/2006/relationships/hyperlink" Target="http://www.thorlabs.de/thorproduct.cfm?partnumber=PH50/M" TargetMode="External"/><Relationship Id="rId70" Type="http://schemas.openxmlformats.org/officeDocument/2006/relationships/hyperlink" Target="http://www.thorlabs.de/thorproduct.cfm?partnumber=P5-630PM-FC-2" TargetMode="External"/><Relationship Id="rId75" Type="http://schemas.openxmlformats.org/officeDocument/2006/relationships/hyperlink" Target="http://www.thorlabs.de/thorproduct.cfm?partnumber=PH75/M" TargetMode="External"/><Relationship Id="rId83" Type="http://schemas.openxmlformats.org/officeDocument/2006/relationships/hyperlink" Target="http://www.thorlabs.de/thorproduct.cfm?partnumber=PH50/M" TargetMode="External"/><Relationship Id="rId88" Type="http://schemas.openxmlformats.org/officeDocument/2006/relationships/hyperlink" Target="http://www.thorlabs.de/thorproduct.cfm?partnumber=TR75/M" TargetMode="External"/><Relationship Id="rId91" Type="http://schemas.openxmlformats.org/officeDocument/2006/relationships/hyperlink" Target="http://www.thorlabs.de/thorproduct.cfm?partnumber=P3-630A-FC-2" TargetMode="External"/><Relationship Id="rId96" Type="http://schemas.openxmlformats.org/officeDocument/2006/relationships/hyperlink" Target="http://thorlabs.com/thorProduct.cfm?partNumber=S1TM12" TargetMode="External"/><Relationship Id="rId111" Type="http://schemas.openxmlformats.org/officeDocument/2006/relationships/hyperlink" Target="http://www.thorlabs.de/thorproduct.cfm?partnumber=P3-630PM-FC-2" TargetMode="External"/><Relationship Id="rId132" Type="http://schemas.openxmlformats.org/officeDocument/2006/relationships/hyperlink" Target="http://www.thorlabs.com/thorProduct.cfm?partNumber=SM1A6" TargetMode="External"/><Relationship Id="rId140" Type="http://schemas.openxmlformats.org/officeDocument/2006/relationships/hyperlink" Target="http://www.thorlabs.de/thorproduct.cfm?partnumber=P3-630PM-FC-2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://www.excelitas.com/downloads/DTS_SPCM_AQRH.pdf" TargetMode="External"/><Relationship Id="rId6" Type="http://schemas.openxmlformats.org/officeDocument/2006/relationships/hyperlink" Target="http://thorlabs.com/thorProduct.cfm?partNumber=SM1FCA" TargetMode="External"/><Relationship Id="rId15" Type="http://schemas.openxmlformats.org/officeDocument/2006/relationships/hyperlink" Target="http://www.thorlabs.de/thorProduct.cfm?partNumber=CP90F" TargetMode="External"/><Relationship Id="rId23" Type="http://schemas.openxmlformats.org/officeDocument/2006/relationships/hyperlink" Target="http://search.newport.com/?q=*&amp;x2=sku&amp;q2=M-VIS3036-PG4-325A" TargetMode="External"/><Relationship Id="rId28" Type="http://schemas.openxmlformats.org/officeDocument/2006/relationships/hyperlink" Target="http://www.thorlabs.de/thorproduct.cfm?partnumber=CRM1P/M" TargetMode="External"/><Relationship Id="rId36" Type="http://schemas.openxmlformats.org/officeDocument/2006/relationships/hyperlink" Target="http://thorlabs.com/thorProduct.cfm?partNumber=ID12/M" TargetMode="External"/><Relationship Id="rId49" Type="http://schemas.openxmlformats.org/officeDocument/2006/relationships/hyperlink" Target="http://www.thorlabs.de/thorproduct.cfm?partnumber=LCC3112H/M" TargetMode="External"/><Relationship Id="rId57" Type="http://schemas.openxmlformats.org/officeDocument/2006/relationships/hyperlink" Target="http://www.thorlabs.de/thorproduct.cfm?partnumber=AQWP05M-980" TargetMode="External"/><Relationship Id="rId106" Type="http://schemas.openxmlformats.org/officeDocument/2006/relationships/hyperlink" Target="http://www.thorlabs.de/thorproduct.cfm?partnumber=ER2-P4" TargetMode="External"/><Relationship Id="rId114" Type="http://schemas.openxmlformats.org/officeDocument/2006/relationships/hyperlink" Target="http://www.thorlabs.de/thorproduct.cfm?partnumber=BS013" TargetMode="External"/><Relationship Id="rId119" Type="http://schemas.openxmlformats.org/officeDocument/2006/relationships/hyperlink" Target="http://www.thorlabs.de/thorproduct.cfm?partnumber=BA2/M" TargetMode="External"/><Relationship Id="rId127" Type="http://schemas.openxmlformats.org/officeDocument/2006/relationships/hyperlink" Target="http://www.thorlabs.de/thorproduct.cfm?partnumber=BA1S/M" TargetMode="External"/><Relationship Id="rId10" Type="http://schemas.openxmlformats.org/officeDocument/2006/relationships/hyperlink" Target="http://www.thorlabs.de/thorproduct.cfm?partnumber=LPVIS050-MP2" TargetMode="External"/><Relationship Id="rId31" Type="http://schemas.openxmlformats.org/officeDocument/2006/relationships/hyperlink" Target="http://www.thorlabs.de/thorproduct.cfm?partnumber=PH50/M" TargetMode="External"/><Relationship Id="rId44" Type="http://schemas.openxmlformats.org/officeDocument/2006/relationships/hyperlink" Target="http://www.thorlabs.de/thorproduct.cfm?partnumber=TR75/M" TargetMode="External"/><Relationship Id="rId52" Type="http://schemas.openxmlformats.org/officeDocument/2006/relationships/hyperlink" Target="http://thorlabs.com/thorProduct.cfm?partNumber=S1TM09" TargetMode="External"/><Relationship Id="rId60" Type="http://schemas.openxmlformats.org/officeDocument/2006/relationships/hyperlink" Target="http://www.thorlabs.de/thorproduct.cfm?partnumber=TR50/M" TargetMode="External"/><Relationship Id="rId65" Type="http://schemas.openxmlformats.org/officeDocument/2006/relationships/hyperlink" Target="http://www.thorlabs.de/thorproduct.cfm?partnumber=TB4" TargetMode="External"/><Relationship Id="rId73" Type="http://schemas.openxmlformats.org/officeDocument/2006/relationships/hyperlink" Target="http://www.thorlabs.de/thorproduct.cfm?partnumber=BA2/M" TargetMode="External"/><Relationship Id="rId78" Type="http://schemas.openxmlformats.org/officeDocument/2006/relationships/hyperlink" Target="http://www.thorlabs.de/thorproduct.cfm?partnumber=PH75/M" TargetMode="External"/><Relationship Id="rId81" Type="http://schemas.openxmlformats.org/officeDocument/2006/relationships/hyperlink" Target="http://www.thorlabs.de/thorproduct.cfm?partnumber=ER05-P4" TargetMode="External"/><Relationship Id="rId86" Type="http://schemas.openxmlformats.org/officeDocument/2006/relationships/hyperlink" Target="http://www.thorlabs.de/thorproduct.cfm?partnumber=WPQ05M-633" TargetMode="External"/><Relationship Id="rId94" Type="http://schemas.openxmlformats.org/officeDocument/2006/relationships/hyperlink" Target="http://www.thorlabs.de/thorproduct.cfm?partnumber=C240TME-B" TargetMode="External"/><Relationship Id="rId99" Type="http://schemas.openxmlformats.org/officeDocument/2006/relationships/hyperlink" Target="http://www.thorlabs.de/thorproduct.cfm?partnumber=KM100PM/M" TargetMode="External"/><Relationship Id="rId101" Type="http://schemas.openxmlformats.org/officeDocument/2006/relationships/hyperlink" Target="http://www.thorlabs.de/thorproduct.cfm?partnumber=KM100B/M" TargetMode="External"/><Relationship Id="rId122" Type="http://schemas.openxmlformats.org/officeDocument/2006/relationships/hyperlink" Target="http://www.thorlabs.de/thorproduct.cfm?partnumber=PBS252" TargetMode="External"/><Relationship Id="rId130" Type="http://schemas.openxmlformats.org/officeDocument/2006/relationships/hyperlink" Target="http://www.thorlabs.de/thorproduct.cfm?partnumber=HW-KIT2/M" TargetMode="External"/><Relationship Id="rId135" Type="http://schemas.openxmlformats.org/officeDocument/2006/relationships/hyperlink" Target="http://www.thorlabs.de/thorproduct.cfm?partnumber=TR75/M" TargetMode="External"/><Relationship Id="rId143" Type="http://schemas.openxmlformats.org/officeDocument/2006/relationships/hyperlink" Target="http://www.thorlabs.de/thorproduct.cfm?partnumber=PM4/M" TargetMode="External"/><Relationship Id="rId4" Type="http://schemas.openxmlformats.org/officeDocument/2006/relationships/hyperlink" Target="http://www.thorlabs.de/thorproduct.cfm?partnumber=B7590B" TargetMode="External"/><Relationship Id="rId9" Type="http://schemas.openxmlformats.org/officeDocument/2006/relationships/hyperlink" Target="http://www.thorlabs.com/thorProduct.cfm?partNumber=SM1A6" TargetMode="External"/><Relationship Id="rId13" Type="http://schemas.openxmlformats.org/officeDocument/2006/relationships/hyperlink" Target="http://www.thorlabs.de/thorProduct.cfm?partNumber=PAF-X-18-B" TargetMode="External"/><Relationship Id="rId18" Type="http://schemas.openxmlformats.org/officeDocument/2006/relationships/hyperlink" Target="http://www.idquantique.com/scientific-instrumentation/id800-advanced-time-to-digital-converter.html" TargetMode="External"/><Relationship Id="rId39" Type="http://schemas.openxmlformats.org/officeDocument/2006/relationships/hyperlink" Target="http://www.thorlabs.de/thorproduct.cfm?partnumber=ER05-P4" TargetMode="External"/><Relationship Id="rId109" Type="http://schemas.openxmlformats.org/officeDocument/2006/relationships/hyperlink" Target="http://www.thorlabs.de/thorproduct.cfm?partnumber=TR75/M" TargetMode="External"/><Relationship Id="rId34" Type="http://schemas.openxmlformats.org/officeDocument/2006/relationships/hyperlink" Target="http://www.thorlabs.de/thorproduct.cfm?partnumber=BA1S/M" TargetMode="External"/><Relationship Id="rId50" Type="http://schemas.openxmlformats.org/officeDocument/2006/relationships/hyperlink" Target="http://thorlabs.com/thorProduct.cfm?partNumber=SM1Z" TargetMode="External"/><Relationship Id="rId55" Type="http://schemas.openxmlformats.org/officeDocument/2006/relationships/hyperlink" Target="http://www.thorlabs.de/thorproduct.cfm?partnumber=P1-630A-FC-2" TargetMode="External"/><Relationship Id="rId76" Type="http://schemas.openxmlformats.org/officeDocument/2006/relationships/hyperlink" Target="http://www.thorlabs.de/thorproduct.cfm?partnumber=FL635-10" TargetMode="External"/><Relationship Id="rId97" Type="http://schemas.openxmlformats.org/officeDocument/2006/relationships/hyperlink" Target="http://www.thorlabs.de/thorproduct.cfm?partnumber=KM100B/M" TargetMode="External"/><Relationship Id="rId104" Type="http://schemas.openxmlformats.org/officeDocument/2006/relationships/hyperlink" Target="http://www.thorlabs.de/thorproduct.cfm?partnumber=IO-5-633-VLP" TargetMode="External"/><Relationship Id="rId120" Type="http://schemas.openxmlformats.org/officeDocument/2006/relationships/hyperlink" Target="http://www.thorlabs.de/thorproduct.cfm?partnumber=PH50/M" TargetMode="External"/><Relationship Id="rId125" Type="http://schemas.openxmlformats.org/officeDocument/2006/relationships/hyperlink" Target="http://www.thorlabs.de/thorproduct.cfm?partnumber=PH75/M" TargetMode="External"/><Relationship Id="rId141" Type="http://schemas.openxmlformats.org/officeDocument/2006/relationships/hyperlink" Target="http://www.thorlabs.de/thorproduct.cfm?partnumber=P1-630A-FC-2" TargetMode="External"/><Relationship Id="rId7" Type="http://schemas.openxmlformats.org/officeDocument/2006/relationships/hyperlink" Target="http://www.leysop.com/lv_eom.htm" TargetMode="External"/><Relationship Id="rId71" Type="http://schemas.openxmlformats.org/officeDocument/2006/relationships/hyperlink" Target="http://www.thorlabs.de/thorproduct.cfm?partnumber=PH75/M" TargetMode="External"/><Relationship Id="rId92" Type="http://schemas.openxmlformats.org/officeDocument/2006/relationships/hyperlink" Target="http://www.thorlabs.de/thorproduct.cfm?partnumber=M43L02" TargetMode="External"/><Relationship Id="rId2" Type="http://schemas.openxmlformats.org/officeDocument/2006/relationships/hyperlink" Target="http://sine.ni.com/nips/cds/view/p/lang/en/nid/207412" TargetMode="External"/><Relationship Id="rId29" Type="http://schemas.openxmlformats.org/officeDocument/2006/relationships/hyperlink" Target="http://www.thorlabs.de/thorproduct.cfm?partnumber=ER05-P4" TargetMode="External"/><Relationship Id="rId24" Type="http://schemas.openxmlformats.org/officeDocument/2006/relationships/hyperlink" Target="http://www.alsgmbh.com/pilas.html" TargetMode="External"/><Relationship Id="rId40" Type="http://schemas.openxmlformats.org/officeDocument/2006/relationships/hyperlink" Target="http://www.thorlabs.de/thorproduct.cfm?partnumber=PH75/M" TargetMode="External"/><Relationship Id="rId45" Type="http://schemas.openxmlformats.org/officeDocument/2006/relationships/hyperlink" Target="http://www.thorlabs.de/thorproduct.cfm?partnumber=BA2/M" TargetMode="External"/><Relationship Id="rId66" Type="http://schemas.openxmlformats.org/officeDocument/2006/relationships/hyperlink" Target="http://www.thorlabs.de/thorproduct.cfm?partnumber=EO-AM-NR-C1" TargetMode="External"/><Relationship Id="rId87" Type="http://schemas.openxmlformats.org/officeDocument/2006/relationships/hyperlink" Target="http://www.thorlabs.de/thorproduct.cfm?partnumber=PH75/M" TargetMode="External"/><Relationship Id="rId110" Type="http://schemas.openxmlformats.org/officeDocument/2006/relationships/hyperlink" Target="http://www.thorlabs.de/thorproduct.cfm?partnumber=PH75/M" TargetMode="External"/><Relationship Id="rId115" Type="http://schemas.openxmlformats.org/officeDocument/2006/relationships/hyperlink" Target="http://www.thorlabs.de/thorproduct.cfm?partnumber=LMR1/M" TargetMode="External"/><Relationship Id="rId131" Type="http://schemas.openxmlformats.org/officeDocument/2006/relationships/hyperlink" Target="http://www.thorlabs.de/thorproduct.cfm?partnumber=WPH05M-633" TargetMode="External"/><Relationship Id="rId136" Type="http://schemas.openxmlformats.org/officeDocument/2006/relationships/hyperlink" Target="http://www.thorlabs.de/thorproduct.cfm?partnumber=PH75/M" TargetMode="External"/><Relationship Id="rId61" Type="http://schemas.openxmlformats.org/officeDocument/2006/relationships/hyperlink" Target="http://www.thorlabs.de/thorproduct.cfm?partnumber=BA2/M" TargetMode="External"/><Relationship Id="rId82" Type="http://schemas.openxmlformats.org/officeDocument/2006/relationships/hyperlink" Target="http://www.thorlabs.de/thorproduct.cfm?partnumber=BA2/M" TargetMode="External"/><Relationship Id="rId19" Type="http://schemas.openxmlformats.org/officeDocument/2006/relationships/hyperlink" Target="http://www.thorlabs.de/thorProduct.cfm?partNumber=CM1-PBS252" TargetMode="External"/><Relationship Id="rId14" Type="http://schemas.openxmlformats.org/officeDocument/2006/relationships/hyperlink" Target="http://www.thorlabs.de/thorProduct.cfm?partNumber=CP08FP/M" TargetMode="External"/><Relationship Id="rId30" Type="http://schemas.openxmlformats.org/officeDocument/2006/relationships/hyperlink" Target="http://www.thorlabs.de/thorproduct.cfm?partnumber=BA2/M" TargetMode="External"/><Relationship Id="rId35" Type="http://schemas.openxmlformats.org/officeDocument/2006/relationships/hyperlink" Target="http://www.thorlabs.de/thorproduct.cfm?partnumber=PH75/M" TargetMode="External"/><Relationship Id="rId56" Type="http://schemas.openxmlformats.org/officeDocument/2006/relationships/hyperlink" Target="http://www.thorlabs.de/thorproduct.cfm?partnumber=AQWP05M-600" TargetMode="External"/><Relationship Id="rId77" Type="http://schemas.openxmlformats.org/officeDocument/2006/relationships/hyperlink" Target="http://www.thorlabs.de/thorproduct.cfm?partnumber=TR75/M" TargetMode="External"/><Relationship Id="rId100" Type="http://schemas.openxmlformats.org/officeDocument/2006/relationships/hyperlink" Target="http://www.thorlabs.de/thorproduct.cfm?partnumber=KM100B/M" TargetMode="External"/><Relationship Id="rId105" Type="http://schemas.openxmlformats.org/officeDocument/2006/relationships/hyperlink" Target="http://www.thorlabs.de/thorProduct.cfm?partNumber=CM1-CC" TargetMode="External"/><Relationship Id="rId126" Type="http://schemas.openxmlformats.org/officeDocument/2006/relationships/hyperlink" Target="http://www.thorlabs.de/thorproduct.cfm?partnumber=BA1/M" TargetMode="External"/><Relationship Id="rId8" Type="http://schemas.openxmlformats.org/officeDocument/2006/relationships/hyperlink" Target="http://thorlabs.com/thorProduct.cfm?partNumber=KM100-E02" TargetMode="External"/><Relationship Id="rId51" Type="http://schemas.openxmlformats.org/officeDocument/2006/relationships/hyperlink" Target="http://thorlabs.com/thorProduct.cfm?partNumber=SM1FCA" TargetMode="External"/><Relationship Id="rId72" Type="http://schemas.openxmlformats.org/officeDocument/2006/relationships/hyperlink" Target="http://www.thorlabs.de/thorproduct.cfm?partnumber=C220TMD-B" TargetMode="External"/><Relationship Id="rId93" Type="http://schemas.openxmlformats.org/officeDocument/2006/relationships/hyperlink" Target="http://www.thorlabs.de/thorproduct.cfm?partnumber=F240APC-B" TargetMode="External"/><Relationship Id="rId98" Type="http://schemas.openxmlformats.org/officeDocument/2006/relationships/hyperlink" Target="http://www.thorlabs.de/thorproduct.cfm?partnumber=PM4/M" TargetMode="External"/><Relationship Id="rId121" Type="http://schemas.openxmlformats.org/officeDocument/2006/relationships/hyperlink" Target="http://www.thorlabs.de/thorproduct.cfm?partnumber=TR50/M" TargetMode="External"/><Relationship Id="rId142" Type="http://schemas.openxmlformats.org/officeDocument/2006/relationships/hyperlink" Target="http://www.thorlabs.de/thorproduct.cfm?partnumber=LH1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tabSelected="1" topLeftCell="A154" zoomScale="115" zoomScaleNormal="115" workbookViewId="0">
      <selection activeCell="A173" sqref="A173"/>
    </sheetView>
  </sheetViews>
  <sheetFormatPr defaultRowHeight="12.75" x14ac:dyDescent="0.2"/>
  <cols>
    <col min="1" max="1" width="4" style="2" customWidth="1"/>
    <col min="2" max="2" width="29.5703125" style="2" customWidth="1"/>
    <col min="3" max="3" width="26.5703125" style="2" customWidth="1"/>
    <col min="4" max="4" width="51.140625" style="2" customWidth="1"/>
    <col min="5" max="5" width="9.85546875" style="2" customWidth="1"/>
    <col min="6" max="6" width="10" style="6" customWidth="1"/>
    <col min="7" max="16384" width="9.140625" style="2"/>
  </cols>
  <sheetData>
    <row r="1" spans="1:15" x14ac:dyDescent="0.2">
      <c r="B1" s="78" t="s">
        <v>170</v>
      </c>
      <c r="D1" s="32"/>
      <c r="E1" s="33"/>
    </row>
    <row r="2" spans="1:15" x14ac:dyDescent="0.2">
      <c r="A2" s="6"/>
      <c r="B2" s="6" t="s">
        <v>41</v>
      </c>
      <c r="D2" s="32"/>
      <c r="E2" s="33"/>
    </row>
    <row r="3" spans="1:15" x14ac:dyDescent="0.2">
      <c r="A3" s="6"/>
      <c r="B3" s="6"/>
      <c r="D3" s="32"/>
      <c r="E3" s="33"/>
    </row>
    <row r="4" spans="1:15" x14ac:dyDescent="0.2">
      <c r="A4" s="6"/>
      <c r="B4" s="38" t="s">
        <v>90</v>
      </c>
      <c r="D4" s="32"/>
      <c r="E4" s="6"/>
    </row>
    <row r="5" spans="1:15" x14ac:dyDescent="0.2">
      <c r="A5" s="39" t="s">
        <v>85</v>
      </c>
      <c r="B5" s="47" t="s">
        <v>4</v>
      </c>
      <c r="C5" s="47" t="s">
        <v>5</v>
      </c>
      <c r="D5" s="39" t="s">
        <v>6</v>
      </c>
      <c r="E5" s="45" t="s">
        <v>93</v>
      </c>
      <c r="F5" s="45" t="s">
        <v>92</v>
      </c>
      <c r="G5" s="10"/>
    </row>
    <row r="7" spans="1:15" x14ac:dyDescent="0.2">
      <c r="A7" s="39"/>
      <c r="B7" s="38" t="s">
        <v>158</v>
      </c>
      <c r="C7" s="47"/>
      <c r="D7" s="39"/>
      <c r="E7" s="45"/>
      <c r="F7" s="45"/>
      <c r="G7" s="10"/>
    </row>
    <row r="8" spans="1:15" x14ac:dyDescent="0.2">
      <c r="A8" s="8">
        <v>0</v>
      </c>
      <c r="B8" s="34" t="s">
        <v>154</v>
      </c>
      <c r="C8" s="34" t="s">
        <v>153</v>
      </c>
      <c r="D8" s="8" t="s">
        <v>151</v>
      </c>
      <c r="E8" s="44">
        <v>950.11</v>
      </c>
      <c r="F8" s="44">
        <f>A8*E8</f>
        <v>0</v>
      </c>
      <c r="G8" s="10" t="s">
        <v>152</v>
      </c>
    </row>
    <row r="9" spans="1:15" x14ac:dyDescent="0.2">
      <c r="A9" s="8">
        <v>0</v>
      </c>
      <c r="B9" s="34" t="s">
        <v>143</v>
      </c>
      <c r="C9" s="34" t="s">
        <v>146</v>
      </c>
      <c r="D9" s="34" t="s">
        <v>145</v>
      </c>
      <c r="E9" s="44">
        <v>1779.5</v>
      </c>
      <c r="F9" s="44">
        <f>A9*E9</f>
        <v>0</v>
      </c>
      <c r="G9" s="10" t="s">
        <v>144</v>
      </c>
    </row>
    <row r="10" spans="1:15" x14ac:dyDescent="0.2">
      <c r="A10" s="8">
        <v>0</v>
      </c>
      <c r="B10" s="34" t="s">
        <v>149</v>
      </c>
      <c r="C10" s="34" t="s">
        <v>147</v>
      </c>
      <c r="D10" s="34" t="s">
        <v>148</v>
      </c>
      <c r="E10" s="44">
        <v>82.44</v>
      </c>
      <c r="F10" s="44">
        <f>A10*E10</f>
        <v>0</v>
      </c>
      <c r="G10" s="10" t="s">
        <v>150</v>
      </c>
    </row>
    <row r="11" spans="1:15" x14ac:dyDescent="0.2">
      <c r="A11" s="8">
        <v>0</v>
      </c>
      <c r="B11" s="34" t="s">
        <v>172</v>
      </c>
      <c r="C11" s="34" t="s">
        <v>173</v>
      </c>
      <c r="D11" s="34" t="s">
        <v>174</v>
      </c>
      <c r="E11" s="44">
        <v>2603</v>
      </c>
      <c r="F11" s="44">
        <f>A11*E11</f>
        <v>0</v>
      </c>
      <c r="G11" s="10" t="s">
        <v>175</v>
      </c>
    </row>
    <row r="12" spans="1:15" x14ac:dyDescent="0.2">
      <c r="A12" s="4">
        <v>0</v>
      </c>
      <c r="B12" s="43" t="s">
        <v>172</v>
      </c>
      <c r="C12" s="43" t="s">
        <v>176</v>
      </c>
      <c r="D12" s="43" t="s">
        <v>177</v>
      </c>
      <c r="E12" s="68">
        <v>2688.5</v>
      </c>
      <c r="F12" s="68">
        <f>A12*E12</f>
        <v>0</v>
      </c>
      <c r="G12" s="10" t="s">
        <v>178</v>
      </c>
    </row>
    <row r="13" spans="1:15" x14ac:dyDescent="0.2">
      <c r="A13" s="15"/>
      <c r="B13" s="23"/>
      <c r="C13" s="23"/>
      <c r="D13" s="23"/>
      <c r="E13" s="49" t="s">
        <v>86</v>
      </c>
      <c r="F13" s="48">
        <f>SUM(F8:F12)</f>
        <v>0</v>
      </c>
      <c r="G13" s="10"/>
      <c r="H13" s="17"/>
      <c r="I13" s="17"/>
      <c r="J13" s="17"/>
      <c r="K13" s="17"/>
      <c r="L13" s="17"/>
      <c r="M13" s="17"/>
      <c r="N13" s="17"/>
      <c r="O13" s="17"/>
    </row>
    <row r="14" spans="1:15" x14ac:dyDescent="0.2">
      <c r="A14" s="15"/>
      <c r="B14" s="38" t="s">
        <v>159</v>
      </c>
      <c r="C14" s="23"/>
      <c r="D14" s="23"/>
      <c r="E14" s="20"/>
      <c r="F14" s="20"/>
      <c r="G14" s="10"/>
      <c r="H14" s="17"/>
      <c r="I14" s="17"/>
      <c r="J14" s="17"/>
      <c r="K14" s="17"/>
      <c r="L14" s="17"/>
      <c r="M14" s="17"/>
      <c r="N14" s="17"/>
      <c r="O14" s="17"/>
    </row>
    <row r="15" spans="1:15" x14ac:dyDescent="0.2">
      <c r="A15" s="8">
        <v>0</v>
      </c>
      <c r="B15" s="34" t="s">
        <v>161</v>
      </c>
      <c r="C15" s="34" t="s">
        <v>156</v>
      </c>
      <c r="D15" s="34" t="s">
        <v>157</v>
      </c>
      <c r="E15" s="44">
        <f>3025+285</f>
        <v>3310</v>
      </c>
      <c r="F15" s="44">
        <f>A15*E15</f>
        <v>0</v>
      </c>
      <c r="G15" s="10" t="s">
        <v>163</v>
      </c>
      <c r="H15" s="17"/>
      <c r="I15" s="17"/>
      <c r="J15" s="17"/>
      <c r="K15" s="17"/>
      <c r="L15" s="17"/>
      <c r="M15" s="17"/>
      <c r="N15" s="17"/>
      <c r="O15" s="17"/>
    </row>
    <row r="16" spans="1:15" s="31" customFormat="1" x14ac:dyDescent="0.2">
      <c r="A16" s="8">
        <v>0</v>
      </c>
      <c r="B16" s="34" t="s">
        <v>162</v>
      </c>
      <c r="C16" s="34" t="s">
        <v>115</v>
      </c>
      <c r="D16" s="34" t="s">
        <v>137</v>
      </c>
      <c r="E16" s="44">
        <f>(12244-500)/1.25</f>
        <v>9395.2000000000007</v>
      </c>
      <c r="F16" s="44">
        <f t="shared" ref="F16:F26" si="0">A16*E16</f>
        <v>0</v>
      </c>
      <c r="G16" s="10" t="s">
        <v>136</v>
      </c>
      <c r="H16" s="23"/>
      <c r="I16" s="23"/>
      <c r="J16" s="23"/>
      <c r="K16" s="23"/>
      <c r="L16" s="23"/>
      <c r="M16" s="23"/>
      <c r="N16" s="23"/>
      <c r="O16" s="23"/>
    </row>
    <row r="17" spans="1:21" s="6" customFormat="1" x14ac:dyDescent="0.2">
      <c r="A17" s="4">
        <v>0</v>
      </c>
      <c r="B17" s="4" t="s">
        <v>216</v>
      </c>
      <c r="C17" s="4" t="s">
        <v>248</v>
      </c>
      <c r="D17" s="4" t="s">
        <v>251</v>
      </c>
      <c r="E17" s="5">
        <f>(4000+45)/1.4</f>
        <v>2889.2857142857147</v>
      </c>
      <c r="F17" s="5">
        <f>1.2*(A17*E17)</f>
        <v>0</v>
      </c>
      <c r="G17" s="19" t="s">
        <v>252</v>
      </c>
      <c r="H17" s="15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1" s="7" customFormat="1" x14ac:dyDescent="0.2">
      <c r="A18" s="4">
        <v>0</v>
      </c>
      <c r="B18" s="4" t="s">
        <v>217</v>
      </c>
      <c r="C18" s="4" t="s">
        <v>249</v>
      </c>
      <c r="D18" s="4" t="s">
        <v>253</v>
      </c>
      <c r="E18" s="5">
        <f>5500/1.4</f>
        <v>3928.5714285714289</v>
      </c>
      <c r="F18" s="5">
        <f>1.2*(A18*E18)</f>
        <v>0</v>
      </c>
      <c r="G18" s="19" t="s">
        <v>250</v>
      </c>
      <c r="H18" s="15"/>
      <c r="K18" s="15"/>
      <c r="L18" s="15"/>
      <c r="M18" s="15"/>
      <c r="N18" s="65" t="s">
        <v>319</v>
      </c>
      <c r="O18" s="65"/>
      <c r="P18" s="46"/>
      <c r="Q18" s="15"/>
      <c r="R18" s="15"/>
      <c r="S18" s="15"/>
      <c r="T18" s="15"/>
    </row>
    <row r="19" spans="1:21" s="6" customFormat="1" x14ac:dyDescent="0.2">
      <c r="A19" s="62">
        <v>1</v>
      </c>
      <c r="B19" s="64" t="s">
        <v>216</v>
      </c>
      <c r="C19" s="62" t="s">
        <v>218</v>
      </c>
      <c r="D19" s="62" t="s">
        <v>229</v>
      </c>
      <c r="E19" s="63">
        <v>3067</v>
      </c>
      <c r="F19" s="63">
        <f t="shared" si="0"/>
        <v>3067</v>
      </c>
      <c r="G19" s="29" t="s">
        <v>221</v>
      </c>
      <c r="H19" s="7"/>
      <c r="I19" s="7"/>
      <c r="J19" s="7"/>
      <c r="K19" s="7"/>
      <c r="L19" s="7"/>
      <c r="M19" s="7"/>
      <c r="N19" s="17"/>
      <c r="O19" s="17"/>
      <c r="P19" s="2"/>
      <c r="Q19" s="2"/>
      <c r="R19" s="21"/>
      <c r="S19" s="21"/>
      <c r="T19" s="21"/>
      <c r="U19" s="21"/>
    </row>
    <row r="20" spans="1:21" x14ac:dyDescent="0.2">
      <c r="A20" s="62">
        <v>1</v>
      </c>
      <c r="B20" s="64" t="s">
        <v>217</v>
      </c>
      <c r="C20" s="62" t="s">
        <v>215</v>
      </c>
      <c r="D20" s="62" t="s">
        <v>219</v>
      </c>
      <c r="E20" s="63">
        <v>5433</v>
      </c>
      <c r="F20" s="63">
        <f t="shared" si="0"/>
        <v>5433</v>
      </c>
      <c r="G20" s="29" t="s">
        <v>220</v>
      </c>
      <c r="H20" s="17"/>
      <c r="I20" s="17"/>
      <c r="J20" s="17"/>
      <c r="K20" s="17"/>
      <c r="L20" s="17"/>
      <c r="M20" s="17"/>
      <c r="N20" s="17"/>
      <c r="O20" s="17"/>
    </row>
    <row r="21" spans="1:21" x14ac:dyDescent="0.2">
      <c r="A21" s="4">
        <v>0</v>
      </c>
      <c r="B21" s="43" t="s">
        <v>222</v>
      </c>
      <c r="C21" s="4" t="s">
        <v>224</v>
      </c>
      <c r="D21" s="4" t="s">
        <v>225</v>
      </c>
      <c r="E21" s="68">
        <v>10000</v>
      </c>
      <c r="F21" s="68">
        <f>A21*E21</f>
        <v>0</v>
      </c>
      <c r="G21" s="29" t="s">
        <v>223</v>
      </c>
      <c r="H21" s="17"/>
      <c r="I21" s="17"/>
      <c r="J21" s="17"/>
      <c r="K21" s="17"/>
      <c r="L21" s="17"/>
      <c r="M21" s="17"/>
      <c r="N21" s="17"/>
      <c r="O21" s="17"/>
    </row>
    <row r="22" spans="1:21" x14ac:dyDescent="0.2">
      <c r="A22" s="8">
        <v>0</v>
      </c>
      <c r="B22" s="34" t="s">
        <v>216</v>
      </c>
      <c r="C22" s="8" t="s">
        <v>233</v>
      </c>
      <c r="D22" s="8" t="s">
        <v>230</v>
      </c>
      <c r="E22" s="44">
        <f>2900/1.25</f>
        <v>2320</v>
      </c>
      <c r="F22" s="44">
        <f t="shared" si="0"/>
        <v>0</v>
      </c>
      <c r="G22" s="29" t="s">
        <v>231</v>
      </c>
      <c r="H22" s="17"/>
      <c r="I22" s="17"/>
      <c r="J22" s="17"/>
      <c r="K22" s="17"/>
      <c r="L22" s="17"/>
      <c r="M22" s="17"/>
      <c r="N22" s="17"/>
      <c r="O22" s="17"/>
    </row>
    <row r="23" spans="1:21" x14ac:dyDescent="0.2">
      <c r="A23" s="8">
        <v>0</v>
      </c>
      <c r="B23" s="34" t="s">
        <v>217</v>
      </c>
      <c r="C23" s="8" t="s">
        <v>227</v>
      </c>
      <c r="D23" s="8" t="s">
        <v>228</v>
      </c>
      <c r="E23" s="44">
        <f>(4980+400+500+500+500)/1.25</f>
        <v>5504</v>
      </c>
      <c r="F23" s="44">
        <f t="shared" si="0"/>
        <v>0</v>
      </c>
      <c r="G23" s="29" t="s">
        <v>231</v>
      </c>
      <c r="H23" s="17"/>
      <c r="I23" s="17"/>
      <c r="J23" s="17"/>
      <c r="K23" s="17"/>
      <c r="L23" s="17"/>
      <c r="M23" s="17"/>
      <c r="N23" s="17"/>
      <c r="O23" s="17"/>
    </row>
    <row r="24" spans="1:21" x14ac:dyDescent="0.2">
      <c r="A24" s="8">
        <v>0</v>
      </c>
      <c r="B24" s="34" t="s">
        <v>216</v>
      </c>
      <c r="C24" s="8" t="s">
        <v>235</v>
      </c>
      <c r="D24" s="8" t="s">
        <v>234</v>
      </c>
      <c r="E24" s="44">
        <v>3505</v>
      </c>
      <c r="F24" s="44">
        <f t="shared" si="0"/>
        <v>0</v>
      </c>
      <c r="G24" s="29" t="s">
        <v>232</v>
      </c>
      <c r="H24" s="17"/>
      <c r="I24" s="17"/>
      <c r="J24" s="17"/>
      <c r="K24" s="17"/>
      <c r="L24" s="17"/>
      <c r="M24" s="17"/>
      <c r="N24" s="17"/>
      <c r="O24" s="17"/>
    </row>
    <row r="25" spans="1:21" x14ac:dyDescent="0.2">
      <c r="A25" s="8">
        <v>0</v>
      </c>
      <c r="B25" s="34" t="s">
        <v>217</v>
      </c>
      <c r="C25" s="8" t="s">
        <v>236</v>
      </c>
      <c r="D25" s="8" t="s">
        <v>237</v>
      </c>
      <c r="E25" s="44">
        <v>3439</v>
      </c>
      <c r="F25" s="44">
        <f t="shared" si="0"/>
        <v>0</v>
      </c>
      <c r="G25" s="29" t="s">
        <v>232</v>
      </c>
      <c r="H25" s="17"/>
      <c r="I25" s="17"/>
      <c r="J25" s="17"/>
      <c r="K25" s="17"/>
      <c r="L25" s="17"/>
      <c r="M25" s="17"/>
      <c r="N25" s="17"/>
      <c r="O25" s="17"/>
    </row>
    <row r="26" spans="1:21" x14ac:dyDescent="0.2">
      <c r="A26" s="8">
        <v>0</v>
      </c>
      <c r="B26" s="8" t="s">
        <v>42</v>
      </c>
      <c r="C26" s="3" t="s">
        <v>1</v>
      </c>
      <c r="D26" s="8" t="s">
        <v>169</v>
      </c>
      <c r="E26" s="44">
        <v>2923.2</v>
      </c>
      <c r="F26" s="44">
        <f t="shared" si="0"/>
        <v>0</v>
      </c>
      <c r="G26" s="13" t="s">
        <v>2</v>
      </c>
      <c r="H26" s="17"/>
      <c r="I26" s="17"/>
      <c r="J26" s="17"/>
      <c r="K26" s="17"/>
      <c r="L26" s="17"/>
      <c r="M26" s="17"/>
      <c r="N26" s="17"/>
      <c r="O26" s="17"/>
    </row>
    <row r="27" spans="1:21" x14ac:dyDescent="0.2">
      <c r="A27" s="8">
        <v>0</v>
      </c>
      <c r="B27" s="34" t="s">
        <v>160</v>
      </c>
      <c r="C27" s="34" t="s">
        <v>139</v>
      </c>
      <c r="D27" s="34" t="s">
        <v>140</v>
      </c>
      <c r="E27" s="44">
        <v>1130.4000000000001</v>
      </c>
      <c r="F27" s="44">
        <f>A27*E27</f>
        <v>0</v>
      </c>
      <c r="G27" s="10" t="s">
        <v>141</v>
      </c>
      <c r="H27" s="23"/>
      <c r="I27" s="23"/>
      <c r="J27" s="17"/>
      <c r="K27" s="17"/>
      <c r="L27" s="17"/>
      <c r="M27" s="17"/>
      <c r="N27" s="65" t="s">
        <v>142</v>
      </c>
      <c r="O27" s="65"/>
      <c r="P27" s="46"/>
    </row>
    <row r="28" spans="1:21" x14ac:dyDescent="0.2">
      <c r="A28" s="8">
        <v>0</v>
      </c>
      <c r="B28" s="34" t="s">
        <v>98</v>
      </c>
      <c r="C28" s="34" t="s">
        <v>100</v>
      </c>
      <c r="D28" s="34" t="s">
        <v>102</v>
      </c>
      <c r="E28" s="44">
        <v>1015.5</v>
      </c>
      <c r="F28" s="44">
        <f>A28*E28</f>
        <v>0</v>
      </c>
      <c r="G28" s="10" t="s">
        <v>99</v>
      </c>
      <c r="H28" s="23"/>
      <c r="I28" s="23"/>
      <c r="J28" s="17"/>
      <c r="K28" s="17"/>
      <c r="L28" s="17"/>
      <c r="M28" s="17"/>
      <c r="N28" s="23"/>
      <c r="O28" s="23"/>
      <c r="P28" s="31"/>
    </row>
    <row r="29" spans="1:21" x14ac:dyDescent="0.2">
      <c r="A29" s="8">
        <v>0</v>
      </c>
      <c r="B29" s="34" t="s">
        <v>167</v>
      </c>
      <c r="C29" s="34" t="s">
        <v>116</v>
      </c>
      <c r="D29" s="34" t="s">
        <v>226</v>
      </c>
      <c r="E29" s="44">
        <v>4167</v>
      </c>
      <c r="F29" s="44">
        <f>A29*E29</f>
        <v>0</v>
      </c>
      <c r="G29" s="23" t="s">
        <v>138</v>
      </c>
      <c r="H29" s="23"/>
      <c r="I29" s="23"/>
      <c r="J29" s="17"/>
      <c r="K29" s="17"/>
      <c r="L29" s="17"/>
      <c r="M29" s="17"/>
      <c r="N29" s="23"/>
      <c r="O29" s="23"/>
      <c r="P29" s="31"/>
    </row>
    <row r="30" spans="1:21" x14ac:dyDescent="0.2">
      <c r="A30" s="8">
        <v>0</v>
      </c>
      <c r="B30" s="34" t="s">
        <v>166</v>
      </c>
      <c r="C30" s="34" t="s">
        <v>164</v>
      </c>
      <c r="D30" s="34" t="s">
        <v>165</v>
      </c>
      <c r="E30" s="44">
        <v>2500</v>
      </c>
      <c r="F30" s="44">
        <f>A30*E30</f>
        <v>0</v>
      </c>
      <c r="G30" s="19" t="s">
        <v>155</v>
      </c>
      <c r="H30" s="23"/>
      <c r="I30" s="23"/>
      <c r="J30" s="17"/>
      <c r="K30" s="17"/>
      <c r="L30" s="17"/>
      <c r="M30" s="17"/>
      <c r="N30" s="23"/>
      <c r="O30" s="23"/>
      <c r="P30" s="31"/>
    </row>
    <row r="31" spans="1:21" s="31" customFormat="1" x14ac:dyDescent="0.2">
      <c r="A31" s="15"/>
      <c r="B31" s="23"/>
      <c r="C31" s="23"/>
      <c r="D31" s="23"/>
      <c r="E31" s="49" t="s">
        <v>86</v>
      </c>
      <c r="F31" s="48">
        <f>SUM(F15:F30)</f>
        <v>8500</v>
      </c>
      <c r="G31" s="23"/>
      <c r="H31" s="23"/>
      <c r="I31" s="23"/>
      <c r="J31" s="23"/>
      <c r="K31" s="23"/>
      <c r="L31" s="23"/>
      <c r="M31" s="23"/>
      <c r="N31" s="23"/>
      <c r="O31" s="23"/>
    </row>
    <row r="32" spans="1:21" x14ac:dyDescent="0.2">
      <c r="A32" s="15"/>
      <c r="B32" s="38" t="s">
        <v>168</v>
      </c>
      <c r="C32" s="23"/>
      <c r="D32" s="23"/>
      <c r="E32" s="20"/>
      <c r="F32" s="20"/>
      <c r="G32" s="23"/>
      <c r="H32" s="23"/>
      <c r="I32" s="23"/>
      <c r="J32" s="23"/>
      <c r="K32" s="23"/>
      <c r="L32" s="23"/>
      <c r="M32" s="23"/>
      <c r="N32" s="23"/>
      <c r="O32" s="23"/>
    </row>
    <row r="33" spans="1:18" x14ac:dyDescent="0.2">
      <c r="A33" s="62">
        <v>1</v>
      </c>
      <c r="B33" s="64" t="s">
        <v>125</v>
      </c>
      <c r="C33" s="64" t="s">
        <v>120</v>
      </c>
      <c r="D33" s="64" t="s">
        <v>179</v>
      </c>
      <c r="E33" s="63">
        <f>825+45</f>
        <v>870</v>
      </c>
      <c r="F33" s="63">
        <f t="shared" ref="F33:F38" si="1">A33*E33</f>
        <v>870</v>
      </c>
      <c r="G33" s="19" t="s">
        <v>117</v>
      </c>
      <c r="H33" s="23"/>
      <c r="I33" s="23"/>
      <c r="J33" s="23"/>
      <c r="K33" s="17"/>
      <c r="L33" s="23"/>
      <c r="M33" s="23"/>
      <c r="N33" s="65" t="s">
        <v>119</v>
      </c>
      <c r="O33" s="65"/>
      <c r="P33" s="46"/>
    </row>
    <row r="34" spans="1:18" x14ac:dyDescent="0.2">
      <c r="A34" s="8">
        <v>0</v>
      </c>
      <c r="B34" s="34" t="s">
        <v>124</v>
      </c>
      <c r="C34" s="34" t="s">
        <v>121</v>
      </c>
      <c r="D34" s="34" t="s">
        <v>122</v>
      </c>
      <c r="E34" s="44">
        <v>995</v>
      </c>
      <c r="F34" s="44">
        <f t="shared" si="1"/>
        <v>0</v>
      </c>
      <c r="G34" s="23" t="s">
        <v>117</v>
      </c>
      <c r="H34" s="17"/>
      <c r="I34" s="17"/>
      <c r="J34" s="17"/>
      <c r="K34" s="17"/>
      <c r="L34" s="17"/>
      <c r="M34" s="17"/>
      <c r="N34" s="17"/>
      <c r="O34" s="17"/>
    </row>
    <row r="35" spans="1:18" x14ac:dyDescent="0.2">
      <c r="A35" s="62">
        <v>1</v>
      </c>
      <c r="B35" s="64" t="s">
        <v>112</v>
      </c>
      <c r="C35" s="64" t="s">
        <v>111</v>
      </c>
      <c r="D35" s="64" t="s">
        <v>118</v>
      </c>
      <c r="E35" s="63">
        <v>2485</v>
      </c>
      <c r="F35" s="63">
        <f t="shared" si="1"/>
        <v>2485</v>
      </c>
      <c r="G35" s="19" t="s">
        <v>117</v>
      </c>
      <c r="H35" s="17"/>
      <c r="I35" s="17"/>
      <c r="J35" s="17"/>
      <c r="K35" s="17"/>
      <c r="L35" s="17"/>
      <c r="M35" s="17"/>
      <c r="N35" s="17"/>
      <c r="O35" s="17"/>
    </row>
    <row r="36" spans="1:18" x14ac:dyDescent="0.2">
      <c r="A36" s="8">
        <v>0</v>
      </c>
      <c r="B36" s="34" t="s">
        <v>327</v>
      </c>
      <c r="C36" s="34" t="s">
        <v>107</v>
      </c>
      <c r="D36" s="35" t="s">
        <v>123</v>
      </c>
      <c r="E36" s="44">
        <v>1400</v>
      </c>
      <c r="F36" s="44">
        <f t="shared" si="1"/>
        <v>0</v>
      </c>
      <c r="G36" s="10" t="s">
        <v>126</v>
      </c>
      <c r="H36" s="17"/>
      <c r="I36" s="17"/>
      <c r="J36" s="17"/>
      <c r="K36" s="17"/>
      <c r="L36" s="17"/>
      <c r="M36" s="17"/>
      <c r="N36" s="17"/>
      <c r="O36" s="17"/>
    </row>
    <row r="37" spans="1:18" x14ac:dyDescent="0.2">
      <c r="A37" s="8">
        <v>0</v>
      </c>
      <c r="B37" s="34" t="s">
        <v>132</v>
      </c>
      <c r="C37" s="34" t="s">
        <v>108</v>
      </c>
      <c r="D37" s="34" t="s">
        <v>109</v>
      </c>
      <c r="E37" s="44">
        <v>2000</v>
      </c>
      <c r="F37" s="44">
        <f t="shared" si="1"/>
        <v>0</v>
      </c>
      <c r="G37" s="10" t="s">
        <v>127</v>
      </c>
      <c r="H37" s="17"/>
      <c r="I37" s="17"/>
      <c r="J37" s="17"/>
      <c r="K37" s="17"/>
      <c r="L37" s="17"/>
      <c r="M37" s="17"/>
      <c r="N37" s="17"/>
      <c r="O37" s="17"/>
    </row>
    <row r="38" spans="1:18" x14ac:dyDescent="0.2">
      <c r="A38" s="8">
        <v>0</v>
      </c>
      <c r="B38" s="34" t="s">
        <v>113</v>
      </c>
      <c r="C38" s="34" t="s">
        <v>96</v>
      </c>
      <c r="D38" s="35" t="s">
        <v>325</v>
      </c>
      <c r="E38" s="44">
        <v>1584</v>
      </c>
      <c r="F38" s="44">
        <f t="shared" si="1"/>
        <v>0</v>
      </c>
      <c r="G38" s="10" t="s">
        <v>94</v>
      </c>
      <c r="H38" s="17"/>
      <c r="I38" s="17"/>
      <c r="J38" s="17"/>
      <c r="K38" s="17"/>
      <c r="L38" s="17"/>
      <c r="M38" s="17"/>
      <c r="N38" s="17"/>
      <c r="O38" s="17"/>
    </row>
    <row r="39" spans="1:18" x14ac:dyDescent="0.2">
      <c r="A39" s="8">
        <v>0</v>
      </c>
      <c r="B39" s="34" t="s">
        <v>326</v>
      </c>
      <c r="C39" s="34" t="s">
        <v>91</v>
      </c>
      <c r="D39" s="34"/>
      <c r="E39" s="44"/>
      <c r="F39" s="44"/>
      <c r="G39" s="10"/>
      <c r="H39" s="17"/>
      <c r="I39" s="17"/>
      <c r="J39" s="17"/>
      <c r="K39" s="17"/>
      <c r="L39" s="17"/>
      <c r="M39" s="17"/>
      <c r="N39" s="17"/>
      <c r="O39" s="17"/>
    </row>
    <row r="40" spans="1:18" x14ac:dyDescent="0.2">
      <c r="A40" s="8">
        <v>0</v>
      </c>
      <c r="B40" s="34" t="s">
        <v>328</v>
      </c>
      <c r="C40" s="34" t="s">
        <v>130</v>
      </c>
      <c r="D40" s="35" t="s">
        <v>129</v>
      </c>
      <c r="E40" s="44">
        <v>1689.12</v>
      </c>
      <c r="F40" s="44">
        <f>A40*E40</f>
        <v>0</v>
      </c>
      <c r="G40" s="10" t="s">
        <v>128</v>
      </c>
      <c r="H40" s="23"/>
      <c r="I40" s="23"/>
      <c r="J40" s="23"/>
      <c r="K40" s="23"/>
      <c r="L40" s="23"/>
      <c r="M40" s="23"/>
      <c r="N40" s="23"/>
      <c r="O40" s="23"/>
      <c r="P40" s="31"/>
    </row>
    <row r="41" spans="1:18" x14ac:dyDescent="0.2">
      <c r="A41" s="4">
        <v>0</v>
      </c>
      <c r="B41" s="43" t="s">
        <v>132</v>
      </c>
      <c r="C41" s="43" t="s">
        <v>131</v>
      </c>
      <c r="D41" s="43" t="s">
        <v>133</v>
      </c>
      <c r="E41" s="68">
        <v>1815.45</v>
      </c>
      <c r="F41" s="68">
        <f>A41*E41</f>
        <v>0</v>
      </c>
      <c r="G41" s="10" t="s">
        <v>386</v>
      </c>
      <c r="H41" s="19"/>
      <c r="I41" s="23"/>
      <c r="J41" s="23"/>
      <c r="K41" s="23"/>
      <c r="L41" s="23"/>
      <c r="M41" s="23"/>
      <c r="N41" s="23"/>
      <c r="O41" s="23"/>
      <c r="P41" s="31"/>
    </row>
    <row r="42" spans="1:18" x14ac:dyDescent="0.2">
      <c r="A42" s="8">
        <v>0</v>
      </c>
      <c r="B42" s="34" t="s">
        <v>113</v>
      </c>
      <c r="C42" s="34" t="s">
        <v>114</v>
      </c>
      <c r="D42" s="34"/>
      <c r="E42" s="9"/>
      <c r="F42" s="8"/>
      <c r="G42" s="23"/>
      <c r="H42" s="23"/>
      <c r="I42" s="23"/>
      <c r="J42" s="23"/>
      <c r="K42" s="17"/>
      <c r="L42" s="23"/>
      <c r="M42" s="23"/>
      <c r="N42" s="23"/>
      <c r="O42" s="23"/>
      <c r="P42" s="31"/>
    </row>
    <row r="43" spans="1:18" x14ac:dyDescent="0.2">
      <c r="A43" s="8">
        <v>0</v>
      </c>
      <c r="B43" s="34" t="s">
        <v>84</v>
      </c>
      <c r="C43" s="34" t="s">
        <v>110</v>
      </c>
      <c r="D43" s="34"/>
      <c r="E43" s="44"/>
      <c r="F43" s="44"/>
      <c r="G43" s="19"/>
      <c r="H43" s="23"/>
      <c r="I43" s="23"/>
      <c r="J43" s="23"/>
      <c r="K43" s="17"/>
      <c r="L43" s="23"/>
      <c r="M43" s="23"/>
      <c r="N43" s="23"/>
      <c r="O43" s="23"/>
      <c r="P43" s="31"/>
    </row>
    <row r="44" spans="1:18" s="6" customFormat="1" x14ac:dyDescent="0.2">
      <c r="A44" s="8">
        <v>0</v>
      </c>
      <c r="B44" s="34" t="s">
        <v>323</v>
      </c>
      <c r="C44" s="34" t="s">
        <v>321</v>
      </c>
      <c r="D44" s="8" t="s">
        <v>322</v>
      </c>
      <c r="E44" s="44">
        <f>4655/1.4</f>
        <v>3325</v>
      </c>
      <c r="F44" s="44">
        <f>A44*E44</f>
        <v>0</v>
      </c>
      <c r="G44" s="10" t="s">
        <v>320</v>
      </c>
      <c r="H44" s="23"/>
    </row>
    <row r="45" spans="1:18" s="21" customFormat="1" x14ac:dyDescent="0.2">
      <c r="A45" s="15"/>
      <c r="B45" s="23"/>
      <c r="C45" s="23"/>
      <c r="D45" s="23"/>
      <c r="E45" s="49" t="s">
        <v>86</v>
      </c>
      <c r="F45" s="48">
        <f>SUM(F33:F44)</f>
        <v>3355</v>
      </c>
      <c r="G45" s="23"/>
      <c r="H45" s="41"/>
      <c r="I45" s="15"/>
      <c r="J45" s="15"/>
      <c r="K45" s="15"/>
      <c r="L45" s="15"/>
      <c r="M45" s="15"/>
    </row>
    <row r="46" spans="1:18" s="6" customFormat="1" x14ac:dyDescent="0.2">
      <c r="A46" s="15"/>
      <c r="B46" s="38" t="s">
        <v>171</v>
      </c>
      <c r="C46" s="23"/>
      <c r="D46" s="23"/>
      <c r="E46" s="20"/>
      <c r="F46" s="20"/>
      <c r="G46" s="23"/>
      <c r="H46" s="23"/>
    </row>
    <row r="47" spans="1:18" s="31" customFormat="1" x14ac:dyDescent="0.2">
      <c r="A47" s="62">
        <v>1</v>
      </c>
      <c r="B47" s="62" t="s">
        <v>95</v>
      </c>
      <c r="C47" s="62" t="s">
        <v>87</v>
      </c>
      <c r="D47" s="62" t="s">
        <v>242</v>
      </c>
      <c r="E47" s="63">
        <v>3767</v>
      </c>
      <c r="F47" s="63">
        <f>A47*E47</f>
        <v>3767</v>
      </c>
      <c r="G47" s="19" t="s">
        <v>3</v>
      </c>
      <c r="H47" s="23"/>
      <c r="I47" s="23"/>
      <c r="J47" s="23"/>
      <c r="K47" s="23"/>
      <c r="L47" s="23"/>
      <c r="M47" s="23"/>
      <c r="N47" s="25" t="s">
        <v>241</v>
      </c>
      <c r="O47" s="40"/>
      <c r="P47" s="61"/>
      <c r="Q47" s="61"/>
      <c r="R47" s="61"/>
    </row>
    <row r="48" spans="1:18" s="31" customFormat="1" x14ac:dyDescent="0.2">
      <c r="A48" s="8">
        <v>0</v>
      </c>
      <c r="B48" s="8" t="s">
        <v>214</v>
      </c>
      <c r="C48" s="8" t="s">
        <v>245</v>
      </c>
      <c r="D48" s="8" t="s">
        <v>244</v>
      </c>
      <c r="E48" s="69" t="s">
        <v>23</v>
      </c>
      <c r="F48" s="69" t="s">
        <v>23</v>
      </c>
      <c r="G48" s="10" t="s">
        <v>243</v>
      </c>
      <c r="H48" s="23"/>
      <c r="I48" s="23"/>
      <c r="J48" s="23"/>
      <c r="K48" s="23"/>
      <c r="L48" s="23"/>
      <c r="M48" s="23"/>
      <c r="N48" s="15"/>
      <c r="O48" s="39"/>
      <c r="P48" s="21"/>
      <c r="Q48" s="39"/>
      <c r="R48" s="21"/>
    </row>
    <row r="49" spans="1:19" s="31" customFormat="1" x14ac:dyDescent="0.2">
      <c r="A49" s="62">
        <v>2</v>
      </c>
      <c r="B49" s="62" t="s">
        <v>214</v>
      </c>
      <c r="C49" s="62" t="s">
        <v>240</v>
      </c>
      <c r="D49" s="62" t="s">
        <v>324</v>
      </c>
      <c r="E49" s="63">
        <f>2680/1.379</f>
        <v>1943.4372733865121</v>
      </c>
      <c r="F49" s="63">
        <f>0.9*A49*E49</f>
        <v>3498.1870920957217</v>
      </c>
      <c r="G49" s="14" t="s">
        <v>80</v>
      </c>
      <c r="H49" s="23"/>
      <c r="I49" s="23"/>
      <c r="J49" s="23"/>
      <c r="K49" s="23"/>
      <c r="L49" s="23"/>
      <c r="M49" s="23"/>
      <c r="N49" s="25" t="s">
        <v>239</v>
      </c>
      <c r="O49" s="40"/>
      <c r="P49" s="61"/>
      <c r="Q49" s="40"/>
      <c r="R49" s="61"/>
    </row>
    <row r="50" spans="1:19" s="31" customFormat="1" x14ac:dyDescent="0.2">
      <c r="A50" s="62">
        <v>1</v>
      </c>
      <c r="B50" s="62" t="s">
        <v>78</v>
      </c>
      <c r="C50" s="62" t="s">
        <v>77</v>
      </c>
      <c r="D50" s="62" t="s">
        <v>88</v>
      </c>
      <c r="E50" s="63">
        <f>(5900+220)/1.379</f>
        <v>4437.9985496736763</v>
      </c>
      <c r="F50" s="63">
        <f>0.9*A50*E50</f>
        <v>3994.1986947063087</v>
      </c>
      <c r="G50" s="10" t="s">
        <v>79</v>
      </c>
      <c r="H50" s="23"/>
      <c r="I50" s="23"/>
      <c r="J50" s="23"/>
      <c r="K50" s="23"/>
      <c r="L50" s="23"/>
      <c r="M50" s="23"/>
      <c r="N50" s="25" t="s">
        <v>247</v>
      </c>
      <c r="O50" s="40"/>
      <c r="P50" s="61"/>
      <c r="Q50" s="40"/>
      <c r="R50" s="61"/>
    </row>
    <row r="51" spans="1:19" s="21" customFormat="1" x14ac:dyDescent="0.2">
      <c r="A51" s="8">
        <v>0</v>
      </c>
      <c r="B51" s="8" t="s">
        <v>71</v>
      </c>
      <c r="C51" s="8" t="s">
        <v>70</v>
      </c>
      <c r="D51" s="8" t="s">
        <v>73</v>
      </c>
      <c r="E51" s="44">
        <v>1680</v>
      </c>
      <c r="F51" s="44">
        <f>A51*E51</f>
        <v>0</v>
      </c>
      <c r="G51" s="19" t="s">
        <v>72</v>
      </c>
      <c r="H51" s="41"/>
      <c r="I51" s="15"/>
      <c r="J51" s="15"/>
      <c r="K51" s="15"/>
      <c r="L51" s="15"/>
      <c r="M51" s="15"/>
      <c r="N51" s="15"/>
      <c r="O51" s="15"/>
    </row>
    <row r="52" spans="1:19" s="31" customFormat="1" x14ac:dyDescent="0.2">
      <c r="A52" s="8">
        <v>0</v>
      </c>
      <c r="B52" s="8" t="s">
        <v>66</v>
      </c>
      <c r="C52" s="8" t="s">
        <v>68</v>
      </c>
      <c r="D52" s="8" t="s">
        <v>67</v>
      </c>
      <c r="E52" s="44">
        <v>270</v>
      </c>
      <c r="F52" s="44">
        <f>A52*E52</f>
        <v>0</v>
      </c>
      <c r="G52" s="19" t="s">
        <v>69</v>
      </c>
      <c r="I52" s="23"/>
      <c r="J52" s="23"/>
      <c r="K52" s="23"/>
      <c r="L52" s="23"/>
      <c r="M52" s="23"/>
      <c r="N52" s="23"/>
      <c r="O52" s="23"/>
    </row>
    <row r="53" spans="1:19" s="31" customFormat="1" x14ac:dyDescent="0.2">
      <c r="A53" s="15"/>
      <c r="B53" s="15"/>
      <c r="D53" s="15"/>
      <c r="E53" s="49" t="s">
        <v>86</v>
      </c>
      <c r="F53" s="48">
        <f>SUM(F47:F52)</f>
        <v>11259.385786802031</v>
      </c>
      <c r="H53" s="23"/>
      <c r="I53" s="23"/>
      <c r="J53" s="23"/>
      <c r="K53" s="23"/>
      <c r="L53" s="23"/>
      <c r="M53" s="23"/>
      <c r="N53" s="23"/>
      <c r="O53" s="23"/>
    </row>
    <row r="54" spans="1:19" s="31" customFormat="1" x14ac:dyDescent="0.2">
      <c r="A54" s="15"/>
      <c r="B54" s="50" t="s">
        <v>189</v>
      </c>
      <c r="C54" s="15"/>
      <c r="D54" s="15"/>
      <c r="E54" s="20"/>
      <c r="F54" s="20"/>
      <c r="G54" s="19"/>
      <c r="H54" s="23"/>
      <c r="I54" s="23"/>
      <c r="J54" s="23"/>
      <c r="K54" s="23"/>
      <c r="L54" s="23"/>
      <c r="M54" s="23"/>
      <c r="N54" s="23"/>
      <c r="O54" s="23"/>
    </row>
    <row r="55" spans="1:19" x14ac:dyDescent="0.2">
      <c r="A55" s="8">
        <v>0</v>
      </c>
      <c r="B55" s="34" t="s">
        <v>89</v>
      </c>
      <c r="C55" s="34" t="s">
        <v>101</v>
      </c>
      <c r="D55" s="34" t="s">
        <v>135</v>
      </c>
      <c r="E55" s="44">
        <v>1000</v>
      </c>
      <c r="F55" s="44">
        <f>A55*E55</f>
        <v>0</v>
      </c>
      <c r="G55" s="19"/>
      <c r="H55" s="17"/>
      <c r="I55" s="17"/>
      <c r="J55" s="17"/>
      <c r="K55" s="17"/>
      <c r="L55" s="17"/>
      <c r="M55" s="17"/>
      <c r="N55" s="17"/>
      <c r="O55" s="17"/>
    </row>
    <row r="56" spans="1:19" x14ac:dyDescent="0.2">
      <c r="A56" s="15"/>
      <c r="B56" s="23"/>
      <c r="C56" s="23"/>
      <c r="D56" s="37"/>
      <c r="E56" s="49" t="s">
        <v>86</v>
      </c>
      <c r="F56" s="48">
        <f>SUM(F55:F55)</f>
        <v>0</v>
      </c>
      <c r="G56" s="17"/>
      <c r="H56" s="19"/>
      <c r="I56" s="23"/>
      <c r="J56" s="23"/>
      <c r="K56" s="23"/>
      <c r="L56" s="23"/>
      <c r="M56" s="23"/>
      <c r="N56" s="23"/>
      <c r="O56" s="23"/>
    </row>
    <row r="57" spans="1:19" x14ac:dyDescent="0.2">
      <c r="A57" s="15"/>
      <c r="B57" s="50" t="s">
        <v>280</v>
      </c>
      <c r="C57" s="23"/>
      <c r="D57" s="23"/>
      <c r="E57" s="18"/>
      <c r="F57" s="18"/>
      <c r="G57" s="19"/>
      <c r="H57" s="19"/>
      <c r="I57" s="23"/>
      <c r="J57" s="23"/>
      <c r="K57" s="23"/>
      <c r="L57" s="23"/>
      <c r="M57" s="23"/>
      <c r="N57" s="23"/>
      <c r="O57" s="23"/>
    </row>
    <row r="58" spans="1:19" x14ac:dyDescent="0.2">
      <c r="A58" s="55">
        <v>1</v>
      </c>
      <c r="B58" s="55" t="s">
        <v>329</v>
      </c>
      <c r="C58" s="56" t="s">
        <v>378</v>
      </c>
      <c r="D58" s="56" t="s">
        <v>331</v>
      </c>
      <c r="E58" s="57">
        <v>133.77000000000001</v>
      </c>
      <c r="F58" s="57">
        <f>A58*E58</f>
        <v>133.77000000000001</v>
      </c>
      <c r="G58" s="19" t="s">
        <v>330</v>
      </c>
      <c r="H58" s="19"/>
      <c r="I58" s="23"/>
      <c r="J58" s="23"/>
      <c r="K58" s="23"/>
      <c r="L58" s="23"/>
      <c r="M58" s="23"/>
      <c r="N58" s="23"/>
      <c r="O58" s="23"/>
    </row>
    <row r="59" spans="1:19" x14ac:dyDescent="0.2">
      <c r="A59" s="55">
        <v>1</v>
      </c>
      <c r="B59" s="55" t="s">
        <v>377</v>
      </c>
      <c r="C59" s="56" t="s">
        <v>379</v>
      </c>
      <c r="D59" s="56" t="s">
        <v>331</v>
      </c>
      <c r="E59" s="57">
        <v>146.27000000000001</v>
      </c>
      <c r="F59" s="57">
        <f>A59*E59</f>
        <v>146.27000000000001</v>
      </c>
      <c r="G59" s="19" t="s">
        <v>376</v>
      </c>
      <c r="H59" s="19"/>
      <c r="I59" s="23"/>
      <c r="J59" s="23"/>
      <c r="K59" s="23"/>
      <c r="L59" s="23"/>
      <c r="M59" s="23"/>
      <c r="N59" s="23"/>
      <c r="O59" s="23"/>
    </row>
    <row r="60" spans="1:19" s="6" customFormat="1" x14ac:dyDescent="0.2">
      <c r="A60" s="8">
        <v>3</v>
      </c>
      <c r="B60" s="8" t="s">
        <v>12</v>
      </c>
      <c r="C60" s="8" t="s">
        <v>11</v>
      </c>
      <c r="D60" s="8" t="s">
        <v>13</v>
      </c>
      <c r="E60" s="44">
        <v>136.71</v>
      </c>
      <c r="F60" s="44">
        <f t="shared" ref="F60:F70" si="2">A60*E60</f>
        <v>410.13</v>
      </c>
      <c r="G60" s="1" t="s">
        <v>14</v>
      </c>
      <c r="H60" s="7"/>
      <c r="I60" s="7"/>
      <c r="J60" s="7"/>
      <c r="K60" s="7"/>
      <c r="L60" s="7"/>
      <c r="M60" s="7"/>
      <c r="N60" s="36"/>
      <c r="O60" s="7"/>
    </row>
    <row r="61" spans="1:19" s="6" customFormat="1" x14ac:dyDescent="0.2">
      <c r="A61" s="8">
        <v>3</v>
      </c>
      <c r="B61" s="8" t="s">
        <v>16</v>
      </c>
      <c r="C61" s="8" t="s">
        <v>15</v>
      </c>
      <c r="D61" s="8" t="s">
        <v>17</v>
      </c>
      <c r="E61" s="44">
        <v>22.05</v>
      </c>
      <c r="F61" s="44">
        <f t="shared" si="2"/>
        <v>66.150000000000006</v>
      </c>
      <c r="G61" s="12" t="s">
        <v>18</v>
      </c>
      <c r="H61" s="7"/>
      <c r="I61" s="7"/>
      <c r="J61" s="7"/>
      <c r="K61" s="7"/>
      <c r="L61" s="36"/>
      <c r="M61" s="7"/>
      <c r="N61" s="25" t="s">
        <v>276</v>
      </c>
      <c r="O61" s="40"/>
      <c r="P61" s="61"/>
      <c r="Q61" s="61"/>
      <c r="R61" s="61"/>
      <c r="S61" s="33"/>
    </row>
    <row r="62" spans="1:19" s="6" customFormat="1" x14ac:dyDescent="0.2">
      <c r="A62" s="8">
        <v>2</v>
      </c>
      <c r="B62" s="8" t="s">
        <v>180</v>
      </c>
      <c r="C62" s="8" t="s">
        <v>341</v>
      </c>
      <c r="D62" s="8" t="s">
        <v>342</v>
      </c>
      <c r="E62" s="44">
        <v>51.08</v>
      </c>
      <c r="F62" s="44">
        <f t="shared" si="2"/>
        <v>102.16</v>
      </c>
      <c r="G62" s="12" t="s">
        <v>343</v>
      </c>
      <c r="H62" s="7"/>
      <c r="I62" s="7"/>
      <c r="J62" s="7"/>
      <c r="K62" s="36"/>
      <c r="L62" s="36"/>
      <c r="M62" s="7"/>
      <c r="N62" s="7"/>
      <c r="O62" s="7"/>
      <c r="S62" s="33"/>
    </row>
    <row r="63" spans="1:19" s="6" customFormat="1" x14ac:dyDescent="0.2">
      <c r="A63" s="8">
        <v>1</v>
      </c>
      <c r="B63" s="8" t="s">
        <v>180</v>
      </c>
      <c r="C63" s="8" t="s">
        <v>356</v>
      </c>
      <c r="D63" s="8" t="s">
        <v>355</v>
      </c>
      <c r="E63" s="44">
        <v>59.83</v>
      </c>
      <c r="F63" s="44">
        <f>A63*E63</f>
        <v>59.83</v>
      </c>
      <c r="G63" s="12" t="s">
        <v>357</v>
      </c>
      <c r="H63" s="7"/>
      <c r="I63" s="7"/>
      <c r="J63" s="7"/>
      <c r="K63" s="7"/>
      <c r="L63" s="36"/>
      <c r="M63" s="7"/>
      <c r="N63" s="25"/>
      <c r="O63" s="40"/>
      <c r="P63" s="61"/>
      <c r="Q63" s="61"/>
      <c r="R63" s="61"/>
      <c r="S63" s="33"/>
    </row>
    <row r="64" spans="1:19" s="6" customFormat="1" x14ac:dyDescent="0.2">
      <c r="A64" s="8">
        <v>2</v>
      </c>
      <c r="B64" s="8" t="s">
        <v>20</v>
      </c>
      <c r="C64" s="8" t="s">
        <v>19</v>
      </c>
      <c r="D64" s="8" t="s">
        <v>344</v>
      </c>
      <c r="E64" s="44">
        <v>16.170000000000002</v>
      </c>
      <c r="F64" s="44">
        <f t="shared" si="2"/>
        <v>32.340000000000003</v>
      </c>
      <c r="G64" s="1" t="s">
        <v>21</v>
      </c>
      <c r="H64" s="7"/>
      <c r="I64" s="7"/>
      <c r="J64" s="7"/>
      <c r="K64" s="36"/>
      <c r="L64" s="36"/>
      <c r="M64" s="7"/>
      <c r="N64" s="7"/>
      <c r="O64" s="7"/>
      <c r="S64" s="33"/>
    </row>
    <row r="65" spans="1:19" s="6" customFormat="1" x14ac:dyDescent="0.2">
      <c r="A65" s="8">
        <v>1</v>
      </c>
      <c r="B65" s="8" t="s">
        <v>358</v>
      </c>
      <c r="C65" s="8" t="s">
        <v>359</v>
      </c>
      <c r="D65" s="8" t="s">
        <v>361</v>
      </c>
      <c r="E65" s="44">
        <v>16.170000000000002</v>
      </c>
      <c r="F65" s="44">
        <f>A65*E65</f>
        <v>16.170000000000002</v>
      </c>
      <c r="G65" s="12" t="s">
        <v>360</v>
      </c>
      <c r="H65" s="7"/>
      <c r="I65" s="7"/>
      <c r="J65" s="7"/>
      <c r="K65" s="36"/>
      <c r="L65" s="36"/>
      <c r="M65" s="7"/>
      <c r="N65" s="7"/>
      <c r="O65" s="7"/>
      <c r="S65" s="33"/>
    </row>
    <row r="66" spans="1:19" s="6" customFormat="1" x14ac:dyDescent="0.2">
      <c r="A66" s="8">
        <v>3</v>
      </c>
      <c r="B66" s="8" t="s">
        <v>24</v>
      </c>
      <c r="C66" s="60" t="s">
        <v>31</v>
      </c>
      <c r="D66" s="8" t="s">
        <v>25</v>
      </c>
      <c r="E66" s="44">
        <v>15.44</v>
      </c>
      <c r="F66" s="44">
        <f t="shared" si="2"/>
        <v>46.32</v>
      </c>
      <c r="G66" s="12" t="s">
        <v>190</v>
      </c>
      <c r="H66" s="7"/>
      <c r="I66" s="7"/>
      <c r="J66" s="7"/>
      <c r="K66" s="36"/>
      <c r="L66" s="36"/>
      <c r="M66" s="7"/>
      <c r="N66" s="7"/>
      <c r="O66" s="7"/>
      <c r="S66" s="33"/>
    </row>
    <row r="67" spans="1:19" s="6" customFormat="1" x14ac:dyDescent="0.2">
      <c r="A67" s="8">
        <v>3</v>
      </c>
      <c r="B67" s="8" t="s">
        <v>278</v>
      </c>
      <c r="C67" s="60" t="s">
        <v>206</v>
      </c>
      <c r="D67" s="8" t="s">
        <v>81</v>
      </c>
      <c r="E67" s="44">
        <v>16.59</v>
      </c>
      <c r="F67" s="44">
        <f t="shared" si="2"/>
        <v>49.769999999999996</v>
      </c>
      <c r="G67" s="12" t="s">
        <v>207</v>
      </c>
      <c r="H67" s="7"/>
      <c r="I67" s="7"/>
      <c r="J67" s="66"/>
      <c r="K67" s="66"/>
      <c r="L67" s="7"/>
      <c r="M67" s="7"/>
      <c r="N67" s="7"/>
      <c r="O67" s="7"/>
      <c r="S67" s="58"/>
    </row>
    <row r="68" spans="1:19" x14ac:dyDescent="0.2">
      <c r="A68" s="8">
        <v>3</v>
      </c>
      <c r="B68" s="8" t="s">
        <v>264</v>
      </c>
      <c r="C68" s="34" t="s">
        <v>33</v>
      </c>
      <c r="D68" s="8" t="s">
        <v>257</v>
      </c>
      <c r="E68" s="44">
        <v>3.98</v>
      </c>
      <c r="F68" s="44">
        <f t="shared" si="2"/>
        <v>11.94</v>
      </c>
      <c r="G68" s="12" t="s">
        <v>254</v>
      </c>
    </row>
    <row r="69" spans="1:19" s="31" customFormat="1" x14ac:dyDescent="0.2">
      <c r="A69" s="8">
        <v>3</v>
      </c>
      <c r="B69" s="8" t="s">
        <v>262</v>
      </c>
      <c r="C69" s="60" t="s">
        <v>34</v>
      </c>
      <c r="D69" s="8" t="s">
        <v>259</v>
      </c>
      <c r="E69" s="44">
        <v>6.08</v>
      </c>
      <c r="F69" s="44">
        <f t="shared" si="2"/>
        <v>18.240000000000002</v>
      </c>
      <c r="G69" s="12" t="s">
        <v>255</v>
      </c>
      <c r="H69" s="19"/>
      <c r="I69" s="23"/>
      <c r="J69" s="23"/>
      <c r="K69" s="23"/>
      <c r="L69" s="23"/>
      <c r="M69" s="23"/>
      <c r="N69" s="23"/>
      <c r="O69" s="23"/>
    </row>
    <row r="70" spans="1:19" s="6" customFormat="1" x14ac:dyDescent="0.2">
      <c r="A70" s="8">
        <v>3</v>
      </c>
      <c r="B70" s="8" t="s">
        <v>263</v>
      </c>
      <c r="C70" s="60" t="s">
        <v>35</v>
      </c>
      <c r="D70" s="8" t="s">
        <v>260</v>
      </c>
      <c r="E70" s="44">
        <v>5.37</v>
      </c>
      <c r="F70" s="44">
        <f t="shared" si="2"/>
        <v>16.11</v>
      </c>
      <c r="G70" s="12" t="s">
        <v>258</v>
      </c>
      <c r="H70" s="7"/>
      <c r="I70" s="7"/>
      <c r="J70" s="7"/>
      <c r="K70" s="7"/>
      <c r="L70" s="36"/>
      <c r="M70" s="7"/>
      <c r="N70" s="36"/>
      <c r="O70" s="7"/>
      <c r="S70" s="33"/>
    </row>
    <row r="71" spans="1:19" s="31" customFormat="1" x14ac:dyDescent="0.2">
      <c r="A71" s="55">
        <v>1</v>
      </c>
      <c r="B71" s="55" t="s">
        <v>332</v>
      </c>
      <c r="C71" s="56" t="s">
        <v>380</v>
      </c>
      <c r="D71" s="56" t="s">
        <v>333</v>
      </c>
      <c r="E71" s="57">
        <v>863.63</v>
      </c>
      <c r="F71" s="57">
        <f>A71*E71</f>
        <v>863.63</v>
      </c>
      <c r="G71" s="19" t="s">
        <v>334</v>
      </c>
      <c r="H71" s="19"/>
      <c r="I71" s="23"/>
      <c r="J71" s="23"/>
      <c r="K71" s="23"/>
      <c r="L71" s="23"/>
      <c r="M71" s="23"/>
      <c r="N71" s="23"/>
      <c r="O71" s="23"/>
    </row>
    <row r="72" spans="1:19" s="31" customFormat="1" x14ac:dyDescent="0.2">
      <c r="A72" s="55">
        <v>1</v>
      </c>
      <c r="B72" s="55" t="s">
        <v>381</v>
      </c>
      <c r="C72" s="56" t="s">
        <v>39</v>
      </c>
      <c r="D72" s="56" t="s">
        <v>382</v>
      </c>
      <c r="E72" s="57">
        <v>16.68</v>
      </c>
      <c r="F72" s="57">
        <f>A72*E72</f>
        <v>16.68</v>
      </c>
      <c r="G72" s="19" t="s">
        <v>383</v>
      </c>
      <c r="H72" s="19"/>
      <c r="I72" s="23"/>
      <c r="J72" s="23"/>
      <c r="K72" s="23"/>
      <c r="L72" s="23"/>
      <c r="M72" s="23"/>
      <c r="N72" s="23"/>
      <c r="O72" s="23"/>
    </row>
    <row r="73" spans="1:19" s="15" customFormat="1" x14ac:dyDescent="0.2">
      <c r="A73" s="55">
        <v>1</v>
      </c>
      <c r="B73" s="55" t="s">
        <v>264</v>
      </c>
      <c r="C73" s="56" t="s">
        <v>33</v>
      </c>
      <c r="D73" s="55" t="s">
        <v>257</v>
      </c>
      <c r="E73" s="57">
        <v>3.98</v>
      </c>
      <c r="F73" s="57">
        <f>A73*E73</f>
        <v>3.98</v>
      </c>
      <c r="G73" s="13" t="s">
        <v>254</v>
      </c>
      <c r="L73" s="18"/>
      <c r="N73" s="23"/>
      <c r="O73" s="23"/>
      <c r="P73" s="31"/>
      <c r="Q73" s="31"/>
      <c r="R73" s="31"/>
      <c r="S73" s="18"/>
    </row>
    <row r="74" spans="1:19" s="6" customFormat="1" x14ac:dyDescent="0.2">
      <c r="A74" s="55">
        <v>1</v>
      </c>
      <c r="B74" s="55" t="s">
        <v>262</v>
      </c>
      <c r="C74" s="70" t="s">
        <v>34</v>
      </c>
      <c r="D74" s="55" t="s">
        <v>259</v>
      </c>
      <c r="E74" s="57">
        <v>6.08</v>
      </c>
      <c r="F74" s="57">
        <f>A74*E74</f>
        <v>6.08</v>
      </c>
      <c r="G74" s="13" t="s">
        <v>255</v>
      </c>
      <c r="I74" s="30"/>
      <c r="K74" s="58"/>
      <c r="L74" s="58"/>
      <c r="S74" s="58"/>
    </row>
    <row r="75" spans="1:19" x14ac:dyDescent="0.2">
      <c r="A75" s="55">
        <v>1</v>
      </c>
      <c r="B75" s="55" t="s">
        <v>263</v>
      </c>
      <c r="C75" s="70" t="s">
        <v>36</v>
      </c>
      <c r="D75" s="55" t="s">
        <v>261</v>
      </c>
      <c r="E75" s="57">
        <v>4.12</v>
      </c>
      <c r="F75" s="57">
        <f>A75*E75</f>
        <v>4.12</v>
      </c>
      <c r="G75" s="12" t="s">
        <v>256</v>
      </c>
      <c r="H75" s="20"/>
      <c r="I75" s="16"/>
    </row>
    <row r="76" spans="1:19" s="31" customFormat="1" x14ac:dyDescent="0.2">
      <c r="A76" s="8">
        <v>1</v>
      </c>
      <c r="B76" s="8" t="s">
        <v>103</v>
      </c>
      <c r="C76" s="8" t="s">
        <v>104</v>
      </c>
      <c r="D76" s="34" t="s">
        <v>106</v>
      </c>
      <c r="E76" s="44">
        <v>282.98</v>
      </c>
      <c r="F76" s="44">
        <f t="shared" ref="F76:F81" si="3">A76*E76</f>
        <v>282.98</v>
      </c>
      <c r="G76" s="19" t="s">
        <v>105</v>
      </c>
      <c r="H76" s="23"/>
      <c r="I76" s="23"/>
    </row>
    <row r="77" spans="1:19" x14ac:dyDescent="0.2">
      <c r="A77" s="8">
        <v>1</v>
      </c>
      <c r="B77" s="8" t="s">
        <v>186</v>
      </c>
      <c r="C77" s="8" t="s">
        <v>29</v>
      </c>
      <c r="D77" s="8" t="s">
        <v>187</v>
      </c>
      <c r="E77" s="44">
        <v>13.78</v>
      </c>
      <c r="F77" s="44">
        <f t="shared" si="3"/>
        <v>13.78</v>
      </c>
      <c r="G77" s="12" t="s">
        <v>30</v>
      </c>
    </row>
    <row r="78" spans="1:19" x14ac:dyDescent="0.2">
      <c r="A78" s="8">
        <v>1</v>
      </c>
      <c r="B78" s="34" t="s">
        <v>183</v>
      </c>
      <c r="C78" s="34" t="s">
        <v>28</v>
      </c>
      <c r="D78" s="34" t="s">
        <v>184</v>
      </c>
      <c r="E78" s="44">
        <v>145.44</v>
      </c>
      <c r="F78" s="44">
        <f t="shared" si="3"/>
        <v>145.44</v>
      </c>
      <c r="G78" s="19" t="s">
        <v>185</v>
      </c>
    </row>
    <row r="79" spans="1:19" s="6" customFormat="1" x14ac:dyDescent="0.2">
      <c r="A79" s="8">
        <v>1</v>
      </c>
      <c r="B79" s="8" t="s">
        <v>264</v>
      </c>
      <c r="C79" s="34" t="s">
        <v>33</v>
      </c>
      <c r="D79" s="8" t="s">
        <v>257</v>
      </c>
      <c r="E79" s="44">
        <v>3.98</v>
      </c>
      <c r="F79" s="44">
        <f t="shared" si="3"/>
        <v>3.98</v>
      </c>
      <c r="G79" s="12" t="s">
        <v>254</v>
      </c>
      <c r="H79" s="59"/>
      <c r="I79" s="59"/>
      <c r="L79" s="33"/>
      <c r="M79" s="33"/>
      <c r="S79" s="33"/>
    </row>
    <row r="80" spans="1:19" s="31" customFormat="1" x14ac:dyDescent="0.2">
      <c r="A80" s="8">
        <v>1</v>
      </c>
      <c r="B80" s="8" t="s">
        <v>262</v>
      </c>
      <c r="C80" s="60" t="s">
        <v>34</v>
      </c>
      <c r="D80" s="8" t="s">
        <v>259</v>
      </c>
      <c r="E80" s="44">
        <v>6.08</v>
      </c>
      <c r="F80" s="44">
        <f t="shared" si="3"/>
        <v>6.08</v>
      </c>
      <c r="G80" s="12" t="s">
        <v>255</v>
      </c>
    </row>
    <row r="81" spans="1:19" x14ac:dyDescent="0.2">
      <c r="A81" s="8">
        <v>1</v>
      </c>
      <c r="B81" s="8" t="s">
        <v>263</v>
      </c>
      <c r="C81" s="60" t="s">
        <v>36</v>
      </c>
      <c r="D81" s="8" t="s">
        <v>261</v>
      </c>
      <c r="E81" s="44">
        <v>4.12</v>
      </c>
      <c r="F81" s="44">
        <f t="shared" si="3"/>
        <v>4.12</v>
      </c>
      <c r="G81" s="12" t="s">
        <v>256</v>
      </c>
      <c r="H81" s="20"/>
      <c r="I81" s="16"/>
    </row>
    <row r="82" spans="1:19" x14ac:dyDescent="0.2">
      <c r="A82" s="55">
        <v>1</v>
      </c>
      <c r="B82" s="55" t="s">
        <v>213</v>
      </c>
      <c r="C82" s="55" t="s">
        <v>201</v>
      </c>
      <c r="D82" s="55" t="s">
        <v>59</v>
      </c>
      <c r="E82" s="57">
        <v>1477.35</v>
      </c>
      <c r="F82" s="57">
        <f t="shared" ref="F82:F93" si="4">A82*E82</f>
        <v>1477.35</v>
      </c>
      <c r="G82" s="11" t="s">
        <v>202</v>
      </c>
      <c r="H82" s="16"/>
      <c r="I82" s="16"/>
      <c r="N82" s="25" t="s">
        <v>246</v>
      </c>
      <c r="O82" s="40"/>
      <c r="P82" s="61"/>
      <c r="Q82" s="61"/>
      <c r="R82" s="61"/>
    </row>
    <row r="83" spans="1:19" x14ac:dyDescent="0.2">
      <c r="A83" s="4"/>
      <c r="B83" s="43" t="s">
        <v>46</v>
      </c>
      <c r="C83" s="43" t="s">
        <v>45</v>
      </c>
      <c r="D83" s="4" t="s">
        <v>60</v>
      </c>
      <c r="E83" s="68">
        <v>367.2</v>
      </c>
      <c r="F83" s="68">
        <f t="shared" si="4"/>
        <v>0</v>
      </c>
      <c r="G83" s="12" t="s">
        <v>44</v>
      </c>
      <c r="H83" s="20"/>
      <c r="I83" s="16"/>
    </row>
    <row r="84" spans="1:19" x14ac:dyDescent="0.2">
      <c r="A84" s="4"/>
      <c r="B84" s="43" t="s">
        <v>49</v>
      </c>
      <c r="C84" s="43" t="s">
        <v>48</v>
      </c>
      <c r="D84" s="4" t="s">
        <v>50</v>
      </c>
      <c r="E84" s="68">
        <v>20.16</v>
      </c>
      <c r="F84" s="68">
        <f t="shared" si="4"/>
        <v>0</v>
      </c>
      <c r="G84" s="12" t="s">
        <v>47</v>
      </c>
      <c r="H84" s="59"/>
      <c r="I84" s="16"/>
    </row>
    <row r="85" spans="1:19" x14ac:dyDescent="0.2">
      <c r="A85" s="4"/>
      <c r="B85" s="43" t="s">
        <v>52</v>
      </c>
      <c r="C85" s="4" t="s">
        <v>51</v>
      </c>
      <c r="D85" s="4" t="s">
        <v>53</v>
      </c>
      <c r="E85" s="68">
        <v>215.18</v>
      </c>
      <c r="F85" s="68">
        <f t="shared" si="4"/>
        <v>0</v>
      </c>
      <c r="G85" s="12" t="s">
        <v>54</v>
      </c>
      <c r="H85" s="20"/>
      <c r="I85" s="16"/>
    </row>
    <row r="86" spans="1:19" x14ac:dyDescent="0.2">
      <c r="A86" s="4"/>
      <c r="B86" s="4" t="s">
        <v>9</v>
      </c>
      <c r="C86" s="4" t="s">
        <v>8</v>
      </c>
      <c r="D86" s="87"/>
      <c r="E86" s="88">
        <v>12.24</v>
      </c>
      <c r="F86" s="68">
        <f t="shared" si="4"/>
        <v>0</v>
      </c>
      <c r="G86" s="1" t="s">
        <v>10</v>
      </c>
      <c r="H86" s="16"/>
      <c r="I86" s="16"/>
    </row>
    <row r="87" spans="1:19" x14ac:dyDescent="0.2">
      <c r="A87" s="4"/>
      <c r="B87" s="4" t="s">
        <v>63</v>
      </c>
      <c r="C87" s="4" t="s">
        <v>62</v>
      </c>
      <c r="D87" s="4" t="s">
        <v>64</v>
      </c>
      <c r="E87" s="68">
        <v>30.84</v>
      </c>
      <c r="F87" s="68">
        <f t="shared" si="4"/>
        <v>0</v>
      </c>
      <c r="G87" s="13" t="s">
        <v>61</v>
      </c>
      <c r="H87" s="16"/>
      <c r="I87" s="16"/>
      <c r="P87" s="31"/>
      <c r="Q87" s="31"/>
      <c r="R87" s="31"/>
    </row>
    <row r="88" spans="1:19" x14ac:dyDescent="0.2">
      <c r="A88" s="55">
        <v>1</v>
      </c>
      <c r="B88" s="55" t="s">
        <v>264</v>
      </c>
      <c r="C88" s="70" t="s">
        <v>32</v>
      </c>
      <c r="D88" s="55" t="s">
        <v>308</v>
      </c>
      <c r="E88" s="57">
        <v>3.81</v>
      </c>
      <c r="F88" s="57">
        <f t="shared" si="4"/>
        <v>3.81</v>
      </c>
      <c r="G88" s="13" t="s">
        <v>307</v>
      </c>
      <c r="H88" s="16"/>
      <c r="I88" s="16"/>
      <c r="P88" s="31"/>
      <c r="Q88" s="31"/>
      <c r="R88" s="31"/>
    </row>
    <row r="89" spans="1:19" x14ac:dyDescent="0.2">
      <c r="A89" s="55">
        <v>1</v>
      </c>
      <c r="B89" s="55" t="s">
        <v>262</v>
      </c>
      <c r="C89" s="70" t="s">
        <v>38</v>
      </c>
      <c r="D89" s="55" t="s">
        <v>310</v>
      </c>
      <c r="E89" s="57">
        <v>5.66</v>
      </c>
      <c r="F89" s="57">
        <f t="shared" si="4"/>
        <v>5.66</v>
      </c>
      <c r="G89" s="13" t="s">
        <v>309</v>
      </c>
      <c r="H89" s="16"/>
      <c r="I89" s="16"/>
      <c r="P89" s="31"/>
      <c r="Q89" s="31"/>
      <c r="R89" s="31"/>
    </row>
    <row r="90" spans="1:19" s="31" customFormat="1" x14ac:dyDescent="0.2">
      <c r="A90" s="55">
        <v>1</v>
      </c>
      <c r="B90" s="55" t="s">
        <v>263</v>
      </c>
      <c r="C90" s="70" t="s">
        <v>35</v>
      </c>
      <c r="D90" s="55" t="s">
        <v>260</v>
      </c>
      <c r="E90" s="57">
        <v>5.37</v>
      </c>
      <c r="F90" s="57">
        <f t="shared" si="4"/>
        <v>5.37</v>
      </c>
      <c r="G90" s="13" t="s">
        <v>258</v>
      </c>
      <c r="H90" s="20"/>
      <c r="I90" s="26"/>
    </row>
    <row r="91" spans="1:19" s="6" customFormat="1" x14ac:dyDescent="0.2">
      <c r="A91" s="8">
        <v>1</v>
      </c>
      <c r="B91" s="8" t="s">
        <v>24</v>
      </c>
      <c r="C91" s="60" t="s">
        <v>31</v>
      </c>
      <c r="D91" s="8" t="s">
        <v>25</v>
      </c>
      <c r="E91" s="44">
        <v>15.44</v>
      </c>
      <c r="F91" s="44">
        <f t="shared" si="4"/>
        <v>15.44</v>
      </c>
      <c r="G91" s="12" t="s">
        <v>190</v>
      </c>
      <c r="H91" s="7"/>
      <c r="I91" s="7"/>
      <c r="J91" s="7"/>
      <c r="K91" s="36"/>
      <c r="L91" s="36"/>
      <c r="M91" s="7"/>
      <c r="N91" s="7"/>
      <c r="O91" s="7"/>
      <c r="S91" s="33"/>
    </row>
    <row r="92" spans="1:19" s="6" customFormat="1" x14ac:dyDescent="0.2">
      <c r="A92" s="8">
        <v>1</v>
      </c>
      <c r="B92" s="8" t="s">
        <v>278</v>
      </c>
      <c r="C92" s="60" t="s">
        <v>206</v>
      </c>
      <c r="D92" s="8" t="s">
        <v>81</v>
      </c>
      <c r="E92" s="44">
        <v>16.59</v>
      </c>
      <c r="F92" s="44">
        <f>A92*E92</f>
        <v>16.59</v>
      </c>
      <c r="G92" s="12" t="s">
        <v>207</v>
      </c>
      <c r="H92" s="7"/>
      <c r="I92" s="7"/>
      <c r="J92" s="66"/>
      <c r="K92" s="66"/>
      <c r="L92" s="7"/>
      <c r="M92" s="7"/>
      <c r="N92" s="7"/>
      <c r="O92" s="7"/>
      <c r="S92" s="58"/>
    </row>
    <row r="93" spans="1:19" x14ac:dyDescent="0.2">
      <c r="A93" s="8">
        <v>1</v>
      </c>
      <c r="B93" s="34" t="s">
        <v>57</v>
      </c>
      <c r="C93" s="34" t="s">
        <v>22</v>
      </c>
      <c r="D93" s="34" t="s">
        <v>58</v>
      </c>
      <c r="E93" s="44">
        <v>35.28</v>
      </c>
      <c r="F93" s="44">
        <f t="shared" si="4"/>
        <v>35.28</v>
      </c>
      <c r="G93" s="12" t="s">
        <v>56</v>
      </c>
      <c r="P93" s="31"/>
      <c r="Q93" s="31"/>
      <c r="R93" s="31"/>
    </row>
    <row r="94" spans="1:19" x14ac:dyDescent="0.2">
      <c r="A94" s="8">
        <v>1</v>
      </c>
      <c r="B94" s="34" t="s">
        <v>395</v>
      </c>
      <c r="C94" s="8" t="s">
        <v>393</v>
      </c>
      <c r="D94" s="8" t="s">
        <v>394</v>
      </c>
      <c r="E94" s="44">
        <v>41.67</v>
      </c>
      <c r="F94" s="44">
        <f>A94*E94</f>
        <v>41.67</v>
      </c>
      <c r="G94" s="12" t="s">
        <v>392</v>
      </c>
    </row>
    <row r="95" spans="1:19" x14ac:dyDescent="0.2">
      <c r="A95" s="8">
        <v>1</v>
      </c>
      <c r="B95" s="8" t="s">
        <v>264</v>
      </c>
      <c r="C95" s="34" t="s">
        <v>33</v>
      </c>
      <c r="D95" s="8" t="s">
        <v>257</v>
      </c>
      <c r="E95" s="44">
        <v>3.98</v>
      </c>
      <c r="F95" s="44">
        <f>A95*E95</f>
        <v>3.98</v>
      </c>
      <c r="G95" s="12" t="s">
        <v>254</v>
      </c>
    </row>
    <row r="96" spans="1:19" x14ac:dyDescent="0.2">
      <c r="A96" s="8">
        <v>1</v>
      </c>
      <c r="B96" s="8" t="s">
        <v>262</v>
      </c>
      <c r="C96" s="60" t="s">
        <v>34</v>
      </c>
      <c r="D96" s="8" t="s">
        <v>259</v>
      </c>
      <c r="E96" s="44">
        <v>6.08</v>
      </c>
      <c r="F96" s="44">
        <f>A96*E96</f>
        <v>6.08</v>
      </c>
      <c r="G96" s="12" t="s">
        <v>255</v>
      </c>
    </row>
    <row r="97" spans="1:19" x14ac:dyDescent="0.2">
      <c r="A97" s="8">
        <v>1</v>
      </c>
      <c r="B97" s="8" t="s">
        <v>263</v>
      </c>
      <c r="C97" s="60" t="s">
        <v>65</v>
      </c>
      <c r="D97" s="8" t="s">
        <v>345</v>
      </c>
      <c r="E97" s="44">
        <v>3.82</v>
      </c>
      <c r="F97" s="44">
        <f>A97*E97</f>
        <v>3.82</v>
      </c>
      <c r="G97" s="13" t="s">
        <v>265</v>
      </c>
    </row>
    <row r="98" spans="1:19" x14ac:dyDescent="0.2">
      <c r="A98" s="4"/>
      <c r="B98" s="43" t="s">
        <v>269</v>
      </c>
      <c r="C98" s="43" t="s">
        <v>267</v>
      </c>
      <c r="D98" s="43" t="s">
        <v>268</v>
      </c>
      <c r="E98" s="68">
        <v>202.86</v>
      </c>
      <c r="F98" s="68">
        <f t="shared" ref="F98:F107" si="5">A98*E98</f>
        <v>0</v>
      </c>
      <c r="G98" s="10" t="s">
        <v>270</v>
      </c>
    </row>
    <row r="99" spans="1:19" x14ac:dyDescent="0.2">
      <c r="A99" s="55">
        <v>2</v>
      </c>
      <c r="B99" s="55" t="s">
        <v>24</v>
      </c>
      <c r="C99" s="70" t="s">
        <v>31</v>
      </c>
      <c r="D99" s="55" t="s">
        <v>25</v>
      </c>
      <c r="E99" s="57">
        <v>15.44</v>
      </c>
      <c r="F99" s="57">
        <f t="shared" si="5"/>
        <v>30.88</v>
      </c>
      <c r="G99" s="13" t="s">
        <v>190</v>
      </c>
    </row>
    <row r="100" spans="1:19" x14ac:dyDescent="0.2">
      <c r="A100" s="4"/>
      <c r="B100" s="4" t="s">
        <v>204</v>
      </c>
      <c r="C100" s="72" t="s">
        <v>203</v>
      </c>
      <c r="D100" s="4" t="s">
        <v>81</v>
      </c>
      <c r="E100" s="68">
        <v>13.8</v>
      </c>
      <c r="F100" s="68">
        <f t="shared" si="5"/>
        <v>0</v>
      </c>
      <c r="G100" s="13" t="s">
        <v>205</v>
      </c>
    </row>
    <row r="101" spans="1:19" s="31" customFormat="1" x14ac:dyDescent="0.2">
      <c r="A101" s="55">
        <v>1</v>
      </c>
      <c r="B101" s="55" t="s">
        <v>372</v>
      </c>
      <c r="C101" s="70" t="s">
        <v>373</v>
      </c>
      <c r="D101" s="55" t="s">
        <v>374</v>
      </c>
      <c r="E101" s="57">
        <v>149.21</v>
      </c>
      <c r="F101" s="57">
        <f>A101*E101</f>
        <v>149.21</v>
      </c>
      <c r="G101" s="13" t="s">
        <v>375</v>
      </c>
    </row>
    <row r="102" spans="1:19" s="31" customFormat="1" x14ac:dyDescent="0.2">
      <c r="A102" s="4"/>
      <c r="B102" s="4" t="s">
        <v>303</v>
      </c>
      <c r="C102" s="72" t="s">
        <v>301</v>
      </c>
      <c r="D102" s="4" t="s">
        <v>302</v>
      </c>
      <c r="E102" s="68">
        <v>53.29</v>
      </c>
      <c r="F102" s="68">
        <f>A102*E102</f>
        <v>0</v>
      </c>
      <c r="G102" s="13" t="s">
        <v>304</v>
      </c>
      <c r="H102" s="23"/>
      <c r="I102" s="23"/>
      <c r="J102" s="23"/>
      <c r="K102" s="23"/>
      <c r="L102" s="23"/>
      <c r="M102" s="23"/>
      <c r="N102" s="23"/>
      <c r="O102" s="23"/>
    </row>
    <row r="103" spans="1:19" s="31" customFormat="1" x14ac:dyDescent="0.2">
      <c r="A103" s="55">
        <v>1</v>
      </c>
      <c r="B103" s="55" t="s">
        <v>363</v>
      </c>
      <c r="C103" s="77" t="s">
        <v>364</v>
      </c>
      <c r="D103" s="55" t="s">
        <v>362</v>
      </c>
      <c r="E103" s="57">
        <v>40.130000000000003</v>
      </c>
      <c r="F103" s="57">
        <f>A103*E103</f>
        <v>40.130000000000003</v>
      </c>
      <c r="G103" s="13" t="s">
        <v>365</v>
      </c>
      <c r="H103" s="23"/>
      <c r="I103" s="23"/>
      <c r="J103" s="23"/>
      <c r="K103" s="23"/>
      <c r="L103" s="23"/>
      <c r="M103" s="23"/>
      <c r="N103" s="23"/>
      <c r="O103" s="23"/>
    </row>
    <row r="104" spans="1:19" s="21" customFormat="1" x14ac:dyDescent="0.2">
      <c r="A104" s="55">
        <v>1</v>
      </c>
      <c r="B104" s="55" t="s">
        <v>366</v>
      </c>
      <c r="C104" s="70" t="s">
        <v>367</v>
      </c>
      <c r="D104" s="55" t="s">
        <v>305</v>
      </c>
      <c r="E104" s="57">
        <v>16.170000000000002</v>
      </c>
      <c r="F104" s="57">
        <f>A104*E104</f>
        <v>16.170000000000002</v>
      </c>
      <c r="G104" s="13" t="s">
        <v>368</v>
      </c>
      <c r="H104" s="15"/>
      <c r="I104" s="15"/>
      <c r="J104" s="15"/>
      <c r="K104" s="18"/>
      <c r="L104" s="18"/>
      <c r="M104" s="15"/>
      <c r="N104" s="15"/>
      <c r="O104" s="15"/>
      <c r="S104" s="76"/>
    </row>
    <row r="105" spans="1:19" x14ac:dyDescent="0.2">
      <c r="A105" s="55">
        <v>1</v>
      </c>
      <c r="B105" s="55" t="s">
        <v>264</v>
      </c>
      <c r="C105" s="70" t="s">
        <v>32</v>
      </c>
      <c r="D105" s="55" t="s">
        <v>308</v>
      </c>
      <c r="E105" s="57">
        <v>3.81</v>
      </c>
      <c r="F105" s="57">
        <f t="shared" si="5"/>
        <v>3.81</v>
      </c>
      <c r="G105" s="13" t="s">
        <v>307</v>
      </c>
    </row>
    <row r="106" spans="1:19" x14ac:dyDescent="0.2">
      <c r="A106" s="55">
        <v>1</v>
      </c>
      <c r="B106" s="55" t="s">
        <v>262</v>
      </c>
      <c r="C106" s="70" t="s">
        <v>38</v>
      </c>
      <c r="D106" s="55" t="s">
        <v>310</v>
      </c>
      <c r="E106" s="57">
        <v>5.66</v>
      </c>
      <c r="F106" s="57">
        <f t="shared" si="5"/>
        <v>5.66</v>
      </c>
      <c r="G106" s="13" t="s">
        <v>309</v>
      </c>
    </row>
    <row r="107" spans="1:19" x14ac:dyDescent="0.2">
      <c r="A107" s="55">
        <v>1</v>
      </c>
      <c r="B107" s="55" t="s">
        <v>263</v>
      </c>
      <c r="C107" s="70" t="s">
        <v>35</v>
      </c>
      <c r="D107" s="55" t="s">
        <v>260</v>
      </c>
      <c r="E107" s="57">
        <v>5.37</v>
      </c>
      <c r="F107" s="57">
        <f t="shared" si="5"/>
        <v>5.37</v>
      </c>
      <c r="G107" s="13" t="s">
        <v>258</v>
      </c>
    </row>
    <row r="108" spans="1:19" s="15" customFormat="1" x14ac:dyDescent="0.2">
      <c r="C108" s="71"/>
      <c r="E108" s="20"/>
      <c r="F108" s="20"/>
      <c r="G108" s="42"/>
      <c r="L108" s="18"/>
      <c r="N108" s="18"/>
      <c r="S108" s="18"/>
    </row>
    <row r="109" spans="1:19" s="15" customFormat="1" x14ac:dyDescent="0.2">
      <c r="B109" s="50" t="s">
        <v>279</v>
      </c>
      <c r="C109" s="23"/>
      <c r="D109" s="23"/>
      <c r="E109" s="20"/>
      <c r="F109" s="20"/>
      <c r="G109" s="19"/>
      <c r="L109" s="18"/>
      <c r="N109" s="18"/>
      <c r="S109" s="18"/>
    </row>
    <row r="110" spans="1:19" s="15" customFormat="1" x14ac:dyDescent="0.2">
      <c r="A110" s="55">
        <v>1</v>
      </c>
      <c r="B110" s="56" t="s">
        <v>134</v>
      </c>
      <c r="C110" s="56" t="s">
        <v>335</v>
      </c>
      <c r="D110" s="56" t="s">
        <v>336</v>
      </c>
      <c r="E110" s="57">
        <v>67.72</v>
      </c>
      <c r="F110" s="57">
        <f>A110*E110</f>
        <v>67.72</v>
      </c>
      <c r="G110" s="19" t="s">
        <v>337</v>
      </c>
      <c r="L110" s="18"/>
      <c r="N110" s="25" t="s">
        <v>246</v>
      </c>
      <c r="O110" s="40"/>
      <c r="P110" s="61"/>
      <c r="Q110" s="61"/>
      <c r="R110" s="61"/>
      <c r="S110" s="18"/>
    </row>
    <row r="111" spans="1:19" s="15" customFormat="1" x14ac:dyDescent="0.2">
      <c r="A111" s="55">
        <v>1</v>
      </c>
      <c r="B111" s="56" t="s">
        <v>338</v>
      </c>
      <c r="C111" s="56" t="s">
        <v>339</v>
      </c>
      <c r="D111" s="56" t="s">
        <v>340</v>
      </c>
      <c r="E111" s="57">
        <v>11.19</v>
      </c>
      <c r="F111" s="57">
        <f>A111*E111</f>
        <v>11.19</v>
      </c>
      <c r="G111" s="19" t="s">
        <v>212</v>
      </c>
      <c r="L111" s="18"/>
      <c r="N111" s="23"/>
      <c r="O111" s="23"/>
      <c r="P111" s="2"/>
      <c r="Q111" s="2"/>
      <c r="R111" s="2"/>
      <c r="S111" s="18"/>
    </row>
    <row r="112" spans="1:19" s="15" customFormat="1" x14ac:dyDescent="0.2">
      <c r="A112" s="55">
        <v>1</v>
      </c>
      <c r="B112" s="55" t="s">
        <v>264</v>
      </c>
      <c r="C112" s="56" t="s">
        <v>33</v>
      </c>
      <c r="D112" s="55" t="s">
        <v>257</v>
      </c>
      <c r="E112" s="57">
        <v>3.98</v>
      </c>
      <c r="F112" s="57">
        <f t="shared" ref="F112:F124" si="6">A112*E112</f>
        <v>3.98</v>
      </c>
      <c r="G112" s="13" t="s">
        <v>254</v>
      </c>
      <c r="L112" s="18"/>
      <c r="N112" s="23"/>
      <c r="O112" s="23"/>
      <c r="P112" s="31"/>
      <c r="Q112" s="31"/>
      <c r="R112" s="31"/>
      <c r="S112" s="18"/>
    </row>
    <row r="113" spans="1:19" s="6" customFormat="1" x14ac:dyDescent="0.2">
      <c r="A113" s="55">
        <v>1</v>
      </c>
      <c r="B113" s="55" t="s">
        <v>262</v>
      </c>
      <c r="C113" s="70" t="s">
        <v>34</v>
      </c>
      <c r="D113" s="55" t="s">
        <v>259</v>
      </c>
      <c r="E113" s="57">
        <v>6.08</v>
      </c>
      <c r="F113" s="57">
        <f t="shared" si="6"/>
        <v>6.08</v>
      </c>
      <c r="G113" s="13" t="s">
        <v>255</v>
      </c>
      <c r="I113" s="30"/>
      <c r="K113" s="58"/>
      <c r="L113" s="58"/>
      <c r="S113" s="58"/>
    </row>
    <row r="114" spans="1:19" x14ac:dyDescent="0.2">
      <c r="A114" s="55">
        <v>1</v>
      </c>
      <c r="B114" s="55" t="s">
        <v>263</v>
      </c>
      <c r="C114" s="70" t="s">
        <v>65</v>
      </c>
      <c r="D114" s="55" t="s">
        <v>345</v>
      </c>
      <c r="E114" s="57">
        <v>3.82</v>
      </c>
      <c r="F114" s="57">
        <f t="shared" si="6"/>
        <v>3.82</v>
      </c>
      <c r="G114" s="13" t="s">
        <v>265</v>
      </c>
      <c r="H114" s="17"/>
      <c r="I114" s="17"/>
      <c r="J114" s="17"/>
      <c r="K114" s="17"/>
      <c r="L114" s="17"/>
      <c r="M114" s="17"/>
      <c r="N114" s="17"/>
      <c r="O114" s="17"/>
    </row>
    <row r="115" spans="1:19" x14ac:dyDescent="0.2">
      <c r="A115" s="4"/>
      <c r="B115" s="43" t="s">
        <v>269</v>
      </c>
      <c r="C115" s="43" t="s">
        <v>267</v>
      </c>
      <c r="D115" s="43" t="s">
        <v>268</v>
      </c>
      <c r="E115" s="68">
        <v>202.86</v>
      </c>
      <c r="F115" s="68">
        <f t="shared" si="6"/>
        <v>0</v>
      </c>
      <c r="G115" s="10" t="s">
        <v>270</v>
      </c>
      <c r="H115" s="17"/>
      <c r="I115" s="17"/>
      <c r="J115" s="17"/>
      <c r="K115" s="17"/>
      <c r="L115" s="17"/>
      <c r="M115" s="17"/>
      <c r="N115" s="17"/>
      <c r="O115" s="17"/>
    </row>
    <row r="116" spans="1:19" x14ac:dyDescent="0.2">
      <c r="A116" s="4"/>
      <c r="B116" s="4" t="s">
        <v>24</v>
      </c>
      <c r="C116" s="72" t="s">
        <v>31</v>
      </c>
      <c r="D116" s="4" t="s">
        <v>25</v>
      </c>
      <c r="E116" s="68">
        <v>15.44</v>
      </c>
      <c r="F116" s="68">
        <f t="shared" si="6"/>
        <v>0</v>
      </c>
      <c r="G116" s="13" t="s">
        <v>190</v>
      </c>
      <c r="H116" s="17"/>
      <c r="I116" s="17"/>
      <c r="J116" s="17"/>
      <c r="K116" s="17"/>
      <c r="L116" s="17"/>
      <c r="M116" s="17"/>
      <c r="N116" s="17"/>
      <c r="O116" s="17"/>
    </row>
    <row r="117" spans="1:19" x14ac:dyDescent="0.2">
      <c r="A117" s="4"/>
      <c r="B117" s="4" t="s">
        <v>204</v>
      </c>
      <c r="C117" s="72" t="s">
        <v>203</v>
      </c>
      <c r="D117" s="4" t="s">
        <v>81</v>
      </c>
      <c r="E117" s="68">
        <v>13.8</v>
      </c>
      <c r="F117" s="68">
        <f t="shared" si="6"/>
        <v>0</v>
      </c>
      <c r="G117" s="13" t="s">
        <v>205</v>
      </c>
      <c r="H117" s="17"/>
      <c r="I117" s="17"/>
      <c r="J117" s="17"/>
      <c r="K117" s="17"/>
      <c r="L117" s="17"/>
      <c r="M117" s="17"/>
      <c r="N117" s="17"/>
      <c r="O117" s="17"/>
    </row>
    <row r="118" spans="1:19" s="31" customFormat="1" x14ac:dyDescent="0.2">
      <c r="A118" s="8">
        <v>1</v>
      </c>
      <c r="B118" s="8" t="s">
        <v>372</v>
      </c>
      <c r="C118" s="60" t="s">
        <v>373</v>
      </c>
      <c r="D118" s="8" t="s">
        <v>374</v>
      </c>
      <c r="E118" s="44">
        <v>149.21</v>
      </c>
      <c r="F118" s="44">
        <f>A118*E118</f>
        <v>149.21</v>
      </c>
      <c r="G118" s="13" t="s">
        <v>375</v>
      </c>
    </row>
    <row r="119" spans="1:19" s="31" customFormat="1" x14ac:dyDescent="0.2">
      <c r="A119" s="4"/>
      <c r="B119" s="4" t="s">
        <v>303</v>
      </c>
      <c r="C119" s="72" t="s">
        <v>301</v>
      </c>
      <c r="D119" s="4" t="s">
        <v>302</v>
      </c>
      <c r="E119" s="68">
        <v>53.29</v>
      </c>
      <c r="F119" s="68">
        <f>A119*E119</f>
        <v>0</v>
      </c>
      <c r="G119" s="13" t="s">
        <v>304</v>
      </c>
      <c r="H119" s="23"/>
      <c r="I119" s="23"/>
      <c r="J119" s="23"/>
      <c r="K119" s="23"/>
      <c r="L119" s="23"/>
      <c r="M119" s="23"/>
      <c r="N119" s="23"/>
      <c r="O119" s="23"/>
    </row>
    <row r="120" spans="1:19" s="31" customFormat="1" x14ac:dyDescent="0.2">
      <c r="A120" s="8">
        <v>1</v>
      </c>
      <c r="B120" s="8" t="s">
        <v>363</v>
      </c>
      <c r="C120" s="75" t="s">
        <v>364</v>
      </c>
      <c r="D120" s="8" t="s">
        <v>362</v>
      </c>
      <c r="E120" s="44">
        <v>40.130000000000003</v>
      </c>
      <c r="F120" s="44">
        <f>A120*E120</f>
        <v>40.130000000000003</v>
      </c>
      <c r="G120" s="13" t="s">
        <v>365</v>
      </c>
      <c r="H120" s="23"/>
      <c r="I120" s="23"/>
      <c r="J120" s="23"/>
      <c r="K120" s="23"/>
      <c r="L120" s="23"/>
      <c r="M120" s="23"/>
      <c r="N120" s="23"/>
      <c r="O120" s="23"/>
    </row>
    <row r="121" spans="1:19" s="21" customFormat="1" x14ac:dyDescent="0.2">
      <c r="A121" s="8">
        <v>1</v>
      </c>
      <c r="B121" s="8" t="s">
        <v>366</v>
      </c>
      <c r="C121" s="60" t="s">
        <v>367</v>
      </c>
      <c r="D121" s="8" t="s">
        <v>305</v>
      </c>
      <c r="E121" s="44">
        <v>16.170000000000002</v>
      </c>
      <c r="F121" s="44">
        <f>A121*E121</f>
        <v>16.170000000000002</v>
      </c>
      <c r="G121" s="13" t="s">
        <v>368</v>
      </c>
      <c r="H121" s="15"/>
      <c r="I121" s="15"/>
      <c r="J121" s="15"/>
      <c r="K121" s="18"/>
      <c r="L121" s="18"/>
      <c r="M121" s="15"/>
      <c r="N121" s="15"/>
      <c r="O121" s="15"/>
      <c r="S121" s="76"/>
    </row>
    <row r="122" spans="1:19" x14ac:dyDescent="0.2">
      <c r="A122" s="8">
        <v>1</v>
      </c>
      <c r="B122" s="8" t="s">
        <v>264</v>
      </c>
      <c r="C122" s="60" t="s">
        <v>32</v>
      </c>
      <c r="D122" s="8" t="s">
        <v>308</v>
      </c>
      <c r="E122" s="44">
        <v>3.81</v>
      </c>
      <c r="F122" s="44">
        <f t="shared" si="6"/>
        <v>3.81</v>
      </c>
      <c r="G122" s="13" t="s">
        <v>307</v>
      </c>
      <c r="H122" s="17"/>
      <c r="I122" s="17"/>
      <c r="J122" s="17"/>
      <c r="K122" s="17"/>
      <c r="L122" s="17"/>
      <c r="M122" s="17"/>
      <c r="N122" s="17"/>
      <c r="O122" s="17"/>
    </row>
    <row r="123" spans="1:19" x14ac:dyDescent="0.2">
      <c r="A123" s="8">
        <v>1</v>
      </c>
      <c r="B123" s="8" t="s">
        <v>262</v>
      </c>
      <c r="C123" s="60" t="s">
        <v>38</v>
      </c>
      <c r="D123" s="8" t="s">
        <v>310</v>
      </c>
      <c r="E123" s="44">
        <v>5.66</v>
      </c>
      <c r="F123" s="44">
        <f t="shared" si="6"/>
        <v>5.66</v>
      </c>
      <c r="G123" s="13" t="s">
        <v>309</v>
      </c>
      <c r="H123" s="17"/>
      <c r="I123" s="17"/>
      <c r="J123" s="17"/>
      <c r="K123" s="17"/>
      <c r="L123" s="17"/>
      <c r="M123" s="17"/>
      <c r="N123" s="17"/>
      <c r="O123" s="17"/>
    </row>
    <row r="124" spans="1:19" x14ac:dyDescent="0.2">
      <c r="A124" s="8">
        <v>1</v>
      </c>
      <c r="B124" s="8" t="s">
        <v>263</v>
      </c>
      <c r="C124" s="60" t="s">
        <v>35</v>
      </c>
      <c r="D124" s="8" t="s">
        <v>260</v>
      </c>
      <c r="E124" s="44">
        <v>5.37</v>
      </c>
      <c r="F124" s="44">
        <f t="shared" si="6"/>
        <v>5.37</v>
      </c>
      <c r="G124" s="13" t="s">
        <v>258</v>
      </c>
      <c r="H124" s="17"/>
      <c r="I124" s="17"/>
      <c r="J124" s="17"/>
      <c r="K124" s="17"/>
      <c r="L124" s="17"/>
      <c r="M124" s="17"/>
      <c r="N124" s="17"/>
      <c r="O124" s="17"/>
    </row>
    <row r="125" spans="1:19" x14ac:dyDescent="0.2">
      <c r="A125" s="4"/>
      <c r="B125" s="43" t="s">
        <v>52</v>
      </c>
      <c r="C125" s="4" t="s">
        <v>51</v>
      </c>
      <c r="D125" s="4" t="s">
        <v>53</v>
      </c>
      <c r="E125" s="68">
        <v>226.38</v>
      </c>
      <c r="F125" s="68">
        <f t="shared" ref="F125:F134" si="7">A125*E125</f>
        <v>0</v>
      </c>
      <c r="G125" s="13" t="s">
        <v>54</v>
      </c>
    </row>
    <row r="126" spans="1:19" s="6" customFormat="1" x14ac:dyDescent="0.2">
      <c r="A126" s="4"/>
      <c r="B126" s="4" t="s">
        <v>24</v>
      </c>
      <c r="C126" s="72" t="s">
        <v>31</v>
      </c>
      <c r="D126" s="4" t="s">
        <v>25</v>
      </c>
      <c r="E126" s="68">
        <v>15.44</v>
      </c>
      <c r="F126" s="68">
        <f t="shared" si="7"/>
        <v>0</v>
      </c>
      <c r="G126" s="13" t="s">
        <v>190</v>
      </c>
      <c r="H126" s="7"/>
      <c r="I126" s="7"/>
      <c r="J126" s="66"/>
      <c r="K126" s="66"/>
      <c r="L126" s="7"/>
      <c r="M126" s="7"/>
      <c r="N126" s="7"/>
      <c r="O126" s="7"/>
      <c r="S126" s="58"/>
    </row>
    <row r="127" spans="1:19" s="21" customFormat="1" x14ac:dyDescent="0.2">
      <c r="A127" s="4"/>
      <c r="B127" s="4" t="s">
        <v>204</v>
      </c>
      <c r="C127" s="72" t="s">
        <v>203</v>
      </c>
      <c r="D127" s="4" t="s">
        <v>81</v>
      </c>
      <c r="E127" s="68">
        <v>13.8</v>
      </c>
      <c r="F127" s="68">
        <f t="shared" si="7"/>
        <v>0</v>
      </c>
      <c r="G127" s="13" t="s">
        <v>205</v>
      </c>
      <c r="H127" s="15"/>
      <c r="I127" s="15"/>
      <c r="J127" s="45"/>
      <c r="K127" s="45"/>
      <c r="L127" s="15"/>
      <c r="M127" s="15"/>
      <c r="N127" s="15"/>
      <c r="O127" s="15"/>
      <c r="S127" s="67"/>
    </row>
    <row r="128" spans="1:19" x14ac:dyDescent="0.2">
      <c r="A128" s="55">
        <v>2</v>
      </c>
      <c r="B128" s="55" t="s">
        <v>306</v>
      </c>
      <c r="C128" s="70" t="s">
        <v>369</v>
      </c>
      <c r="D128" s="55" t="s">
        <v>371</v>
      </c>
      <c r="E128" s="57">
        <v>156.56</v>
      </c>
      <c r="F128" s="57">
        <f>A128*E128</f>
        <v>313.12</v>
      </c>
      <c r="G128" s="13" t="s">
        <v>370</v>
      </c>
    </row>
    <row r="129" spans="1:19" s="31" customFormat="1" x14ac:dyDescent="0.2">
      <c r="A129" s="4"/>
      <c r="B129" s="4" t="s">
        <v>303</v>
      </c>
      <c r="C129" s="72" t="s">
        <v>301</v>
      </c>
      <c r="D129" s="4" t="s">
        <v>302</v>
      </c>
      <c r="E129" s="68">
        <v>53.29</v>
      </c>
      <c r="F129" s="68">
        <f t="shared" si="7"/>
        <v>0</v>
      </c>
      <c r="G129" s="13" t="s">
        <v>304</v>
      </c>
      <c r="H129" s="23"/>
      <c r="I129" s="23"/>
      <c r="J129" s="23"/>
      <c r="K129" s="23"/>
      <c r="L129" s="23"/>
      <c r="M129" s="23"/>
      <c r="N129" s="23"/>
      <c r="O129" s="23"/>
    </row>
    <row r="130" spans="1:19" s="31" customFormat="1" x14ac:dyDescent="0.2">
      <c r="A130" s="55">
        <v>2</v>
      </c>
      <c r="B130" s="55" t="s">
        <v>363</v>
      </c>
      <c r="C130" s="77" t="s">
        <v>364</v>
      </c>
      <c r="D130" s="55" t="s">
        <v>362</v>
      </c>
      <c r="E130" s="57">
        <v>40.130000000000003</v>
      </c>
      <c r="F130" s="57">
        <f t="shared" si="7"/>
        <v>80.260000000000005</v>
      </c>
      <c r="G130" s="13" t="s">
        <v>365</v>
      </c>
      <c r="H130" s="23"/>
      <c r="I130" s="23"/>
      <c r="J130" s="23"/>
      <c r="K130" s="23"/>
      <c r="L130" s="23"/>
      <c r="M130" s="23"/>
      <c r="N130" s="23"/>
      <c r="O130" s="23"/>
    </row>
    <row r="131" spans="1:19" s="6" customFormat="1" x14ac:dyDescent="0.2">
      <c r="A131" s="55">
        <v>2</v>
      </c>
      <c r="B131" s="55" t="s">
        <v>366</v>
      </c>
      <c r="C131" s="70" t="s">
        <v>367</v>
      </c>
      <c r="D131" s="55" t="s">
        <v>305</v>
      </c>
      <c r="E131" s="57">
        <v>16.170000000000002</v>
      </c>
      <c r="F131" s="57">
        <f t="shared" si="7"/>
        <v>32.340000000000003</v>
      </c>
      <c r="G131" s="13" t="s">
        <v>368</v>
      </c>
      <c r="H131" s="7"/>
      <c r="I131" s="7"/>
      <c r="J131" s="7"/>
      <c r="K131" s="36"/>
      <c r="L131" s="36"/>
      <c r="M131" s="7"/>
      <c r="N131" s="7"/>
      <c r="O131" s="7"/>
      <c r="S131" s="33"/>
    </row>
    <row r="132" spans="1:19" s="6" customFormat="1" x14ac:dyDescent="0.2">
      <c r="A132" s="55">
        <v>2</v>
      </c>
      <c r="B132" s="55" t="s">
        <v>264</v>
      </c>
      <c r="C132" s="70" t="s">
        <v>32</v>
      </c>
      <c r="D132" s="55" t="s">
        <v>308</v>
      </c>
      <c r="E132" s="57">
        <v>3.81</v>
      </c>
      <c r="F132" s="57">
        <f t="shared" si="7"/>
        <v>7.62</v>
      </c>
      <c r="G132" s="13" t="s">
        <v>307</v>
      </c>
      <c r="H132" s="7"/>
      <c r="I132" s="7"/>
      <c r="J132" s="7"/>
      <c r="K132" s="36"/>
      <c r="L132" s="36"/>
      <c r="M132" s="7"/>
      <c r="N132" s="7"/>
      <c r="O132" s="7"/>
      <c r="S132" s="33"/>
    </row>
    <row r="133" spans="1:19" s="6" customFormat="1" x14ac:dyDescent="0.2">
      <c r="A133" s="55">
        <v>2</v>
      </c>
      <c r="B133" s="55" t="s">
        <v>262</v>
      </c>
      <c r="C133" s="70" t="s">
        <v>38</v>
      </c>
      <c r="D133" s="55" t="s">
        <v>310</v>
      </c>
      <c r="E133" s="57">
        <v>5.66</v>
      </c>
      <c r="F133" s="57">
        <f t="shared" si="7"/>
        <v>11.32</v>
      </c>
      <c r="G133" s="13" t="s">
        <v>309</v>
      </c>
      <c r="H133" s="7"/>
      <c r="I133" s="7"/>
      <c r="J133" s="66"/>
      <c r="K133" s="66"/>
      <c r="L133" s="7"/>
      <c r="M133" s="7"/>
      <c r="N133" s="7"/>
      <c r="O133" s="7"/>
      <c r="S133" s="58"/>
    </row>
    <row r="134" spans="1:19" s="6" customFormat="1" x14ac:dyDescent="0.2">
      <c r="A134" s="55">
        <v>2</v>
      </c>
      <c r="B134" s="55" t="s">
        <v>263</v>
      </c>
      <c r="C134" s="70" t="s">
        <v>35</v>
      </c>
      <c r="D134" s="55" t="s">
        <v>260</v>
      </c>
      <c r="E134" s="57">
        <v>5.37</v>
      </c>
      <c r="F134" s="57">
        <f t="shared" si="7"/>
        <v>10.74</v>
      </c>
      <c r="G134" s="13" t="s">
        <v>258</v>
      </c>
      <c r="H134" s="7"/>
      <c r="I134" s="7"/>
      <c r="J134" s="66"/>
      <c r="K134" s="66"/>
      <c r="L134" s="7"/>
      <c r="M134" s="7"/>
      <c r="N134" s="7"/>
      <c r="O134" s="7"/>
      <c r="S134" s="58"/>
    </row>
    <row r="135" spans="1:19" s="6" customFormat="1" x14ac:dyDescent="0.2">
      <c r="A135" s="4"/>
      <c r="B135" s="4" t="s">
        <v>272</v>
      </c>
      <c r="C135" s="72" t="s">
        <v>274</v>
      </c>
      <c r="D135" s="4" t="s">
        <v>275</v>
      </c>
      <c r="E135" s="68">
        <v>575.51</v>
      </c>
      <c r="F135" s="68">
        <f t="shared" ref="F135:F146" si="8">A135*E135</f>
        <v>0</v>
      </c>
      <c r="G135" s="13" t="s">
        <v>273</v>
      </c>
      <c r="H135" s="7"/>
      <c r="I135" s="7"/>
      <c r="J135" s="66"/>
      <c r="K135" s="66"/>
      <c r="L135" s="7"/>
      <c r="M135" s="7"/>
      <c r="N135" s="7"/>
      <c r="O135" s="7"/>
      <c r="S135" s="58"/>
    </row>
    <row r="136" spans="1:19" s="6" customFormat="1" x14ac:dyDescent="0.2">
      <c r="A136" s="4"/>
      <c r="B136" s="4" t="s">
        <v>272</v>
      </c>
      <c r="C136" s="72" t="s">
        <v>7</v>
      </c>
      <c r="D136" s="4" t="s">
        <v>55</v>
      </c>
      <c r="E136" s="68">
        <v>563.76</v>
      </c>
      <c r="F136" s="68">
        <f t="shared" si="8"/>
        <v>0</v>
      </c>
      <c r="G136" s="13" t="s">
        <v>300</v>
      </c>
      <c r="H136" s="7"/>
      <c r="I136" s="7"/>
      <c r="J136" s="66"/>
      <c r="K136" s="66"/>
      <c r="L136" s="7"/>
      <c r="M136" s="7"/>
      <c r="N136" s="7"/>
      <c r="O136" s="7"/>
      <c r="S136" s="58"/>
    </row>
    <row r="137" spans="1:19" s="21" customFormat="1" x14ac:dyDescent="0.2">
      <c r="A137" s="8">
        <v>1</v>
      </c>
      <c r="B137" s="8" t="s">
        <v>298</v>
      </c>
      <c r="C137" s="60" t="s">
        <v>296</v>
      </c>
      <c r="D137" s="8" t="s">
        <v>297</v>
      </c>
      <c r="E137" s="44">
        <v>301.35000000000002</v>
      </c>
      <c r="F137" s="44">
        <f t="shared" si="8"/>
        <v>301.35000000000002</v>
      </c>
      <c r="G137" s="13" t="s">
        <v>299</v>
      </c>
      <c r="H137" s="15"/>
      <c r="I137" s="15"/>
      <c r="J137" s="45"/>
      <c r="K137" s="45"/>
      <c r="L137" s="15"/>
      <c r="M137" s="15"/>
      <c r="N137" s="15"/>
      <c r="O137" s="15"/>
      <c r="S137" s="67"/>
    </row>
    <row r="138" spans="1:19" x14ac:dyDescent="0.2">
      <c r="A138" s="8">
        <v>1</v>
      </c>
      <c r="B138" s="8" t="s">
        <v>186</v>
      </c>
      <c r="C138" s="8" t="s">
        <v>29</v>
      </c>
      <c r="D138" s="8" t="s">
        <v>187</v>
      </c>
      <c r="E138" s="44">
        <v>13.78</v>
      </c>
      <c r="F138" s="44">
        <f t="shared" si="8"/>
        <v>13.78</v>
      </c>
      <c r="G138" s="12" t="s">
        <v>30</v>
      </c>
    </row>
    <row r="139" spans="1:19" x14ac:dyDescent="0.2">
      <c r="A139" s="8">
        <v>1</v>
      </c>
      <c r="B139" s="34" t="s">
        <v>183</v>
      </c>
      <c r="C139" s="34" t="s">
        <v>28</v>
      </c>
      <c r="D139" s="34" t="s">
        <v>184</v>
      </c>
      <c r="E139" s="44">
        <v>145.44</v>
      </c>
      <c r="F139" s="44">
        <f t="shared" si="8"/>
        <v>145.44</v>
      </c>
      <c r="G139" s="19" t="s">
        <v>185</v>
      </c>
      <c r="H139" s="17"/>
      <c r="I139" s="17"/>
      <c r="J139" s="17"/>
      <c r="K139" s="17"/>
      <c r="L139" s="17"/>
      <c r="M139" s="17"/>
      <c r="N139" s="17"/>
      <c r="O139" s="17"/>
    </row>
    <row r="140" spans="1:19" s="31" customFormat="1" x14ac:dyDescent="0.2">
      <c r="A140" s="8">
        <v>1</v>
      </c>
      <c r="B140" s="8" t="s">
        <v>264</v>
      </c>
      <c r="C140" s="34" t="s">
        <v>33</v>
      </c>
      <c r="D140" s="8" t="s">
        <v>257</v>
      </c>
      <c r="E140" s="44">
        <v>3.98</v>
      </c>
      <c r="F140" s="44">
        <f t="shared" si="8"/>
        <v>3.98</v>
      </c>
      <c r="G140" s="12" t="s">
        <v>254</v>
      </c>
      <c r="H140" s="23"/>
      <c r="I140" s="23"/>
      <c r="J140" s="23"/>
      <c r="K140" s="23"/>
      <c r="L140" s="23"/>
      <c r="M140" s="23"/>
      <c r="N140" s="23"/>
      <c r="O140" s="23"/>
    </row>
    <row r="141" spans="1:19" s="31" customFormat="1" x14ac:dyDescent="0.2">
      <c r="A141" s="8">
        <v>1</v>
      </c>
      <c r="B141" s="8" t="s">
        <v>262</v>
      </c>
      <c r="C141" s="60" t="s">
        <v>34</v>
      </c>
      <c r="D141" s="8" t="s">
        <v>259</v>
      </c>
      <c r="E141" s="44">
        <v>6.08</v>
      </c>
      <c r="F141" s="44">
        <f t="shared" si="8"/>
        <v>6.08</v>
      </c>
      <c r="G141" s="12" t="s">
        <v>255</v>
      </c>
      <c r="H141" s="23"/>
      <c r="I141" s="23"/>
      <c r="J141" s="23"/>
      <c r="K141" s="23"/>
      <c r="L141" s="23"/>
      <c r="M141" s="23"/>
      <c r="N141" s="23"/>
      <c r="O141" s="23"/>
    </row>
    <row r="142" spans="1:19" s="31" customFormat="1" x14ac:dyDescent="0.2">
      <c r="A142" s="8">
        <v>1</v>
      </c>
      <c r="B142" s="8" t="s">
        <v>263</v>
      </c>
      <c r="C142" s="60" t="s">
        <v>36</v>
      </c>
      <c r="D142" s="8" t="s">
        <v>261</v>
      </c>
      <c r="E142" s="44">
        <v>4.12</v>
      </c>
      <c r="F142" s="44">
        <f t="shared" si="8"/>
        <v>4.12</v>
      </c>
      <c r="G142" s="12" t="s">
        <v>256</v>
      </c>
      <c r="H142" s="23"/>
      <c r="I142" s="23"/>
      <c r="J142" s="23"/>
      <c r="K142" s="23"/>
      <c r="L142" s="23"/>
      <c r="M142" s="23"/>
      <c r="N142" s="23"/>
      <c r="O142" s="23"/>
    </row>
    <row r="143" spans="1:19" x14ac:dyDescent="0.2">
      <c r="A143" s="55">
        <v>13</v>
      </c>
      <c r="B143" s="55" t="s">
        <v>191</v>
      </c>
      <c r="C143" s="70" t="s">
        <v>181</v>
      </c>
      <c r="D143" s="55" t="s">
        <v>192</v>
      </c>
      <c r="E143" s="57">
        <v>76.069999999999993</v>
      </c>
      <c r="F143" s="57">
        <f t="shared" si="8"/>
        <v>988.90999999999985</v>
      </c>
      <c r="G143" s="12" t="s">
        <v>182</v>
      </c>
    </row>
    <row r="144" spans="1:19" x14ac:dyDescent="0.2">
      <c r="A144" s="55">
        <v>13</v>
      </c>
      <c r="B144" s="55" t="s">
        <v>264</v>
      </c>
      <c r="C144" s="70" t="s">
        <v>33</v>
      </c>
      <c r="D144" s="55" t="s">
        <v>257</v>
      </c>
      <c r="E144" s="57">
        <v>3.98</v>
      </c>
      <c r="F144" s="57">
        <f t="shared" si="8"/>
        <v>51.74</v>
      </c>
      <c r="G144" s="12" t="s">
        <v>254</v>
      </c>
    </row>
    <row r="145" spans="1:19" x14ac:dyDescent="0.2">
      <c r="A145" s="55">
        <v>13</v>
      </c>
      <c r="B145" s="55" t="s">
        <v>262</v>
      </c>
      <c r="C145" s="70" t="s">
        <v>34</v>
      </c>
      <c r="D145" s="55" t="s">
        <v>259</v>
      </c>
      <c r="E145" s="57">
        <v>6.08</v>
      </c>
      <c r="F145" s="57">
        <f t="shared" si="8"/>
        <v>79.040000000000006</v>
      </c>
      <c r="G145" s="12" t="s">
        <v>255</v>
      </c>
    </row>
    <row r="146" spans="1:19" s="6" customFormat="1" x14ac:dyDescent="0.2">
      <c r="A146" s="55">
        <v>13</v>
      </c>
      <c r="B146" s="55" t="s">
        <v>263</v>
      </c>
      <c r="C146" s="70" t="s">
        <v>65</v>
      </c>
      <c r="D146" s="55" t="s">
        <v>266</v>
      </c>
      <c r="E146" s="57">
        <v>3.82</v>
      </c>
      <c r="F146" s="57">
        <f t="shared" si="8"/>
        <v>49.66</v>
      </c>
      <c r="G146" s="12" t="s">
        <v>265</v>
      </c>
      <c r="I146" s="30"/>
      <c r="K146" s="58"/>
      <c r="L146" s="58"/>
      <c r="S146" s="58"/>
    </row>
    <row r="147" spans="1:19" s="21" customFormat="1" x14ac:dyDescent="0.2">
      <c r="A147" s="8">
        <v>4</v>
      </c>
      <c r="B147" s="8" t="s">
        <v>12</v>
      </c>
      <c r="C147" s="8" t="s">
        <v>11</v>
      </c>
      <c r="D147" s="8" t="s">
        <v>13</v>
      </c>
      <c r="E147" s="44">
        <v>136.71</v>
      </c>
      <c r="F147" s="44">
        <f t="shared" ref="F147:F159" si="9">A147*E147</f>
        <v>546.84</v>
      </c>
      <c r="G147" s="1" t="s">
        <v>14</v>
      </c>
      <c r="H147" s="15"/>
      <c r="I147" s="15"/>
      <c r="J147" s="15"/>
      <c r="K147" s="15"/>
      <c r="L147" s="15"/>
      <c r="M147" s="15"/>
      <c r="N147" s="15"/>
      <c r="O147" s="15"/>
    </row>
    <row r="148" spans="1:19" s="21" customFormat="1" x14ac:dyDescent="0.2">
      <c r="A148" s="8">
        <v>4</v>
      </c>
      <c r="B148" s="8" t="s">
        <v>282</v>
      </c>
      <c r="C148" s="8" t="s">
        <v>284</v>
      </c>
      <c r="D148" s="8" t="s">
        <v>17</v>
      </c>
      <c r="E148" s="44">
        <v>20.84</v>
      </c>
      <c r="F148" s="44">
        <f>A148*E148</f>
        <v>83.36</v>
      </c>
      <c r="G148" s="12" t="s">
        <v>283</v>
      </c>
      <c r="H148" s="15"/>
      <c r="I148" s="15"/>
      <c r="J148" s="15"/>
      <c r="K148" s="15"/>
      <c r="L148" s="15"/>
      <c r="M148" s="15"/>
      <c r="N148" s="15"/>
      <c r="O148" s="15"/>
    </row>
    <row r="149" spans="1:19" x14ac:dyDescent="0.2">
      <c r="A149" s="4"/>
      <c r="B149" s="4" t="s">
        <v>16</v>
      </c>
      <c r="C149" s="4" t="s">
        <v>15</v>
      </c>
      <c r="D149" s="4" t="s">
        <v>17</v>
      </c>
      <c r="E149" s="68">
        <v>22.05</v>
      </c>
      <c r="F149" s="68">
        <f t="shared" si="9"/>
        <v>0</v>
      </c>
      <c r="G149" s="1" t="s">
        <v>18</v>
      </c>
      <c r="H149" s="17"/>
      <c r="I149" s="17"/>
      <c r="J149" s="17"/>
      <c r="K149" s="17"/>
      <c r="L149" s="17"/>
      <c r="M149" s="17"/>
      <c r="N149" s="17"/>
      <c r="O149" s="17"/>
    </row>
    <row r="150" spans="1:19" x14ac:dyDescent="0.2">
      <c r="A150" s="8">
        <v>4</v>
      </c>
      <c r="B150" s="8" t="s">
        <v>180</v>
      </c>
      <c r="C150" s="8" t="s">
        <v>356</v>
      </c>
      <c r="D150" s="8" t="s">
        <v>355</v>
      </c>
      <c r="E150" s="44">
        <v>59.83</v>
      </c>
      <c r="F150" s="44">
        <f t="shared" si="9"/>
        <v>239.32</v>
      </c>
      <c r="G150" s="12" t="s">
        <v>357</v>
      </c>
      <c r="H150" s="17"/>
      <c r="I150" s="17"/>
      <c r="J150" s="17"/>
      <c r="K150" s="17"/>
      <c r="L150" s="17"/>
      <c r="M150" s="17"/>
      <c r="N150" s="17"/>
      <c r="O150" s="17"/>
    </row>
    <row r="151" spans="1:19" s="21" customFormat="1" x14ac:dyDescent="0.2">
      <c r="A151" s="8">
        <v>4</v>
      </c>
      <c r="B151" s="8" t="s">
        <v>358</v>
      </c>
      <c r="C151" s="8" t="s">
        <v>359</v>
      </c>
      <c r="D151" s="8" t="s">
        <v>361</v>
      </c>
      <c r="E151" s="44">
        <v>16.170000000000002</v>
      </c>
      <c r="F151" s="44">
        <f t="shared" si="9"/>
        <v>64.680000000000007</v>
      </c>
      <c r="G151" s="13" t="s">
        <v>360</v>
      </c>
      <c r="H151" s="15"/>
      <c r="I151" s="15"/>
      <c r="J151" s="15"/>
      <c r="K151" s="18"/>
      <c r="L151" s="18"/>
      <c r="M151" s="15"/>
      <c r="N151" s="15"/>
      <c r="O151" s="15"/>
      <c r="S151" s="76"/>
    </row>
    <row r="152" spans="1:19" s="6" customFormat="1" x14ac:dyDescent="0.2">
      <c r="A152" s="8">
        <v>4</v>
      </c>
      <c r="B152" s="8" t="s">
        <v>24</v>
      </c>
      <c r="C152" s="60" t="s">
        <v>31</v>
      </c>
      <c r="D152" s="8" t="s">
        <v>25</v>
      </c>
      <c r="E152" s="44">
        <v>15.44</v>
      </c>
      <c r="F152" s="44">
        <f t="shared" si="9"/>
        <v>61.76</v>
      </c>
      <c r="G152" s="12" t="s">
        <v>190</v>
      </c>
      <c r="H152" s="7"/>
      <c r="I152" s="7"/>
      <c r="J152" s="7"/>
      <c r="K152" s="7"/>
      <c r="L152" s="7"/>
      <c r="M152" s="7"/>
      <c r="N152" s="36"/>
      <c r="O152" s="7"/>
    </row>
    <row r="153" spans="1:19" s="6" customFormat="1" x14ac:dyDescent="0.2">
      <c r="A153" s="8">
        <v>4</v>
      </c>
      <c r="B153" s="8" t="s">
        <v>278</v>
      </c>
      <c r="C153" s="60" t="s">
        <v>206</v>
      </c>
      <c r="D153" s="8" t="s">
        <v>81</v>
      </c>
      <c r="E153" s="44">
        <v>16.59</v>
      </c>
      <c r="F153" s="44">
        <f t="shared" si="9"/>
        <v>66.36</v>
      </c>
      <c r="G153" s="12" t="s">
        <v>207</v>
      </c>
      <c r="H153" s="7"/>
      <c r="I153" s="7"/>
      <c r="J153" s="7"/>
      <c r="K153" s="7"/>
      <c r="L153" s="36"/>
      <c r="M153" s="7"/>
      <c r="N153" s="15"/>
      <c r="O153" s="39"/>
      <c r="P153" s="21"/>
      <c r="Q153" s="21"/>
      <c r="R153" s="21"/>
      <c r="S153" s="33"/>
    </row>
    <row r="154" spans="1:19" s="6" customFormat="1" x14ac:dyDescent="0.2">
      <c r="A154" s="4"/>
      <c r="B154" s="4" t="s">
        <v>347</v>
      </c>
      <c r="C154" s="72" t="s">
        <v>346</v>
      </c>
      <c r="D154" s="28" t="s">
        <v>348</v>
      </c>
      <c r="E154" s="68">
        <v>143.33000000000001</v>
      </c>
      <c r="F154" s="68">
        <f t="shared" si="9"/>
        <v>0</v>
      </c>
      <c r="G154" s="12" t="s">
        <v>349</v>
      </c>
      <c r="H154" s="7"/>
      <c r="I154" s="7"/>
      <c r="J154" s="7"/>
      <c r="K154" s="7"/>
      <c r="L154" s="36"/>
      <c r="M154" s="7"/>
      <c r="N154" s="15"/>
      <c r="O154" s="39"/>
      <c r="P154" s="21"/>
      <c r="Q154" s="21"/>
      <c r="R154" s="21"/>
      <c r="S154" s="33"/>
    </row>
    <row r="155" spans="1:19" s="6" customFormat="1" x14ac:dyDescent="0.2">
      <c r="A155" s="4"/>
      <c r="B155" s="4" t="s">
        <v>351</v>
      </c>
      <c r="C155" s="79" t="s">
        <v>350</v>
      </c>
      <c r="D155" s="4" t="s">
        <v>352</v>
      </c>
      <c r="E155" s="68">
        <v>16.170000000000002</v>
      </c>
      <c r="F155" s="68">
        <f t="shared" si="9"/>
        <v>0</v>
      </c>
      <c r="G155" s="12" t="s">
        <v>353</v>
      </c>
      <c r="H155" s="7"/>
      <c r="I155" s="7"/>
      <c r="J155" s="7"/>
      <c r="K155" s="7"/>
      <c r="L155" s="36"/>
      <c r="M155" s="7"/>
      <c r="N155" s="15"/>
      <c r="O155" s="39"/>
      <c r="P155" s="21"/>
      <c r="Q155" s="21"/>
      <c r="R155" s="21"/>
      <c r="S155" s="33"/>
    </row>
    <row r="156" spans="1:19" s="6" customFormat="1" x14ac:dyDescent="0.2">
      <c r="A156" s="4"/>
      <c r="B156" s="4" t="s">
        <v>191</v>
      </c>
      <c r="C156" s="72" t="s">
        <v>27</v>
      </c>
      <c r="D156" s="4"/>
      <c r="E156" s="68">
        <v>28.44</v>
      </c>
      <c r="F156" s="68">
        <f t="shared" si="9"/>
        <v>0</v>
      </c>
      <c r="G156" s="12" t="s">
        <v>354</v>
      </c>
      <c r="H156" s="7"/>
      <c r="I156" s="7"/>
      <c r="J156" s="7"/>
      <c r="K156" s="7"/>
      <c r="L156" s="36"/>
      <c r="M156" s="7"/>
      <c r="N156" s="15"/>
      <c r="O156" s="39"/>
      <c r="P156" s="21"/>
      <c r="Q156" s="21"/>
      <c r="R156" s="21"/>
      <c r="S156" s="33"/>
    </row>
    <row r="157" spans="1:19" s="6" customFormat="1" x14ac:dyDescent="0.2">
      <c r="A157" s="8">
        <v>4</v>
      </c>
      <c r="B157" s="8" t="s">
        <v>264</v>
      </c>
      <c r="C157" s="60" t="s">
        <v>33</v>
      </c>
      <c r="D157" s="8" t="s">
        <v>257</v>
      </c>
      <c r="E157" s="44">
        <v>3.98</v>
      </c>
      <c r="F157" s="44">
        <f t="shared" si="9"/>
        <v>15.92</v>
      </c>
      <c r="G157" s="12" t="s">
        <v>254</v>
      </c>
      <c r="H157" s="7"/>
      <c r="I157" s="7"/>
      <c r="J157" s="7"/>
      <c r="K157" s="7"/>
      <c r="L157" s="36"/>
      <c r="M157" s="7"/>
      <c r="N157" s="25" t="s">
        <v>276</v>
      </c>
      <c r="O157" s="40"/>
      <c r="P157" s="61"/>
      <c r="Q157" s="61"/>
      <c r="R157" s="61"/>
      <c r="S157" s="33"/>
    </row>
    <row r="158" spans="1:19" s="6" customFormat="1" x14ac:dyDescent="0.2">
      <c r="A158" s="8">
        <v>4</v>
      </c>
      <c r="B158" s="8" t="s">
        <v>262</v>
      </c>
      <c r="C158" s="60" t="s">
        <v>34</v>
      </c>
      <c r="D158" s="8" t="s">
        <v>259</v>
      </c>
      <c r="E158" s="44">
        <v>6.08</v>
      </c>
      <c r="F158" s="44">
        <f t="shared" si="9"/>
        <v>24.32</v>
      </c>
      <c r="G158" s="12" t="s">
        <v>255</v>
      </c>
      <c r="H158" s="7"/>
      <c r="I158" s="7"/>
      <c r="J158" s="7"/>
      <c r="K158" s="36"/>
      <c r="L158" s="36"/>
      <c r="M158" s="7"/>
      <c r="N158" s="25" t="s">
        <v>277</v>
      </c>
      <c r="O158" s="40"/>
      <c r="P158" s="61"/>
      <c r="Q158" s="61"/>
      <c r="R158" s="61"/>
      <c r="S158" s="33"/>
    </row>
    <row r="159" spans="1:19" s="6" customFormat="1" x14ac:dyDescent="0.2">
      <c r="A159" s="8">
        <v>4</v>
      </c>
      <c r="B159" s="8" t="s">
        <v>263</v>
      </c>
      <c r="C159" s="60" t="s">
        <v>35</v>
      </c>
      <c r="D159" s="8" t="s">
        <v>260</v>
      </c>
      <c r="E159" s="44">
        <v>5.37</v>
      </c>
      <c r="F159" s="44">
        <f t="shared" si="9"/>
        <v>21.48</v>
      </c>
      <c r="G159" s="12" t="s">
        <v>258</v>
      </c>
      <c r="H159" s="7"/>
      <c r="I159" s="7"/>
      <c r="J159" s="7"/>
      <c r="K159" s="36"/>
      <c r="L159" s="36"/>
      <c r="M159" s="7"/>
      <c r="N159" s="7"/>
      <c r="O159" s="7"/>
      <c r="S159" s="33"/>
    </row>
    <row r="160" spans="1:19" s="6" customFormat="1" x14ac:dyDescent="0.2">
      <c r="A160" s="55">
        <v>2</v>
      </c>
      <c r="B160" s="56" t="s">
        <v>287</v>
      </c>
      <c r="C160" s="70" t="s">
        <v>285</v>
      </c>
      <c r="D160" s="55" t="s">
        <v>286</v>
      </c>
      <c r="E160" s="57">
        <v>50.23</v>
      </c>
      <c r="F160" s="57">
        <f>A160*E160</f>
        <v>100.46</v>
      </c>
      <c r="G160" s="12" t="s">
        <v>288</v>
      </c>
      <c r="H160" s="7"/>
      <c r="I160" s="7"/>
      <c r="J160" s="7"/>
      <c r="K160" s="36"/>
      <c r="L160" s="36"/>
      <c r="M160" s="7"/>
      <c r="N160" s="7"/>
      <c r="O160" s="7"/>
      <c r="S160" s="33"/>
    </row>
    <row r="161" spans="1:19" s="6" customFormat="1" x14ac:dyDescent="0.2">
      <c r="A161" s="4"/>
      <c r="B161" s="43" t="s">
        <v>76</v>
      </c>
      <c r="C161" s="72" t="s">
        <v>290</v>
      </c>
      <c r="D161" s="4" t="s">
        <v>289</v>
      </c>
      <c r="E161" s="68">
        <v>65.22</v>
      </c>
      <c r="F161" s="68">
        <f>A161*E161</f>
        <v>0</v>
      </c>
      <c r="G161" s="12" t="s">
        <v>291</v>
      </c>
      <c r="H161" s="7"/>
      <c r="I161" s="7"/>
      <c r="J161" s="7"/>
      <c r="K161" s="36"/>
      <c r="L161" s="36"/>
      <c r="M161" s="7"/>
      <c r="N161" s="7"/>
      <c r="O161" s="7"/>
      <c r="S161" s="33"/>
    </row>
    <row r="162" spans="1:19" s="6" customFormat="1" x14ac:dyDescent="0.2">
      <c r="A162" s="55">
        <v>2</v>
      </c>
      <c r="B162" s="56" t="s">
        <v>292</v>
      </c>
      <c r="C162" s="70" t="s">
        <v>294</v>
      </c>
      <c r="D162" s="55" t="s">
        <v>295</v>
      </c>
      <c r="E162" s="57">
        <v>50.64</v>
      </c>
      <c r="F162" s="57">
        <f>A162*E162</f>
        <v>101.28</v>
      </c>
      <c r="G162" s="12" t="s">
        <v>293</v>
      </c>
      <c r="H162" s="7"/>
      <c r="I162" s="7"/>
      <c r="J162" s="7"/>
      <c r="K162" s="36"/>
      <c r="L162" s="36"/>
      <c r="M162" s="7"/>
      <c r="N162" s="7"/>
      <c r="O162" s="7"/>
      <c r="S162" s="33"/>
    </row>
    <row r="163" spans="1:19" s="6" customFormat="1" x14ac:dyDescent="0.2">
      <c r="A163" s="15"/>
      <c r="B163" s="15"/>
      <c r="C163" s="71"/>
      <c r="D163" s="15"/>
      <c r="E163" s="20"/>
      <c r="F163" s="20"/>
      <c r="G163" s="12"/>
      <c r="H163" s="7"/>
      <c r="I163" s="7"/>
      <c r="J163" s="7"/>
      <c r="K163" s="36"/>
      <c r="L163" s="36"/>
      <c r="M163" s="7"/>
      <c r="N163" s="7"/>
      <c r="O163" s="7"/>
      <c r="S163" s="33"/>
    </row>
    <row r="164" spans="1:19" s="6" customFormat="1" x14ac:dyDescent="0.2">
      <c r="A164" s="15"/>
      <c r="B164" s="50" t="s">
        <v>281</v>
      </c>
      <c r="C164" s="23"/>
      <c r="D164" s="23"/>
      <c r="E164" s="20"/>
      <c r="F164" s="20"/>
      <c r="G164" s="12"/>
      <c r="H164" s="7"/>
      <c r="I164" s="7"/>
      <c r="J164" s="66"/>
      <c r="K164" s="66"/>
      <c r="L164" s="7"/>
      <c r="M164" s="7"/>
      <c r="N164" s="7"/>
      <c r="O164" s="7"/>
      <c r="S164" s="58"/>
    </row>
    <row r="165" spans="1:19" s="6" customFormat="1" x14ac:dyDescent="0.2">
      <c r="A165" s="55">
        <v>3</v>
      </c>
      <c r="B165" s="55" t="s">
        <v>26</v>
      </c>
      <c r="C165" s="70" t="s">
        <v>37</v>
      </c>
      <c r="D165" s="55"/>
      <c r="E165" s="57">
        <v>33.659999999999997</v>
      </c>
      <c r="F165" s="57">
        <f>A165*E165</f>
        <v>100.97999999999999</v>
      </c>
      <c r="G165" s="12" t="s">
        <v>271</v>
      </c>
      <c r="H165" s="7"/>
      <c r="I165" s="7"/>
      <c r="J165" s="66"/>
      <c r="K165" s="66"/>
      <c r="L165" s="7"/>
      <c r="M165" s="7"/>
      <c r="N165" s="7"/>
      <c r="O165" s="7"/>
      <c r="S165" s="58"/>
    </row>
    <row r="166" spans="1:19" s="31" customFormat="1" x14ac:dyDescent="0.2">
      <c r="A166" s="55">
        <v>3</v>
      </c>
      <c r="B166" s="55" t="s">
        <v>262</v>
      </c>
      <c r="C166" s="70" t="s">
        <v>34</v>
      </c>
      <c r="D166" s="55" t="s">
        <v>259</v>
      </c>
      <c r="E166" s="57">
        <v>6.08</v>
      </c>
      <c r="F166" s="57">
        <f>A166*E166</f>
        <v>18.240000000000002</v>
      </c>
      <c r="G166" s="12" t="s">
        <v>255</v>
      </c>
      <c r="H166" s="23"/>
      <c r="I166" s="23"/>
      <c r="J166" s="23"/>
      <c r="K166" s="23"/>
      <c r="L166" s="23"/>
      <c r="M166" s="23"/>
      <c r="N166" s="23"/>
      <c r="O166" s="23"/>
    </row>
    <row r="167" spans="1:19" x14ac:dyDescent="0.2">
      <c r="A167" s="55">
        <v>3</v>
      </c>
      <c r="B167" s="55" t="s">
        <v>263</v>
      </c>
      <c r="C167" s="70" t="s">
        <v>36</v>
      </c>
      <c r="D167" s="55" t="s">
        <v>261</v>
      </c>
      <c r="E167" s="57">
        <v>4.12</v>
      </c>
      <c r="F167" s="57">
        <f>A167*E167</f>
        <v>12.36</v>
      </c>
      <c r="G167" s="12" t="s">
        <v>256</v>
      </c>
      <c r="H167" s="17"/>
      <c r="I167" s="17"/>
      <c r="J167" s="17"/>
      <c r="K167" s="17"/>
      <c r="L167" s="17"/>
      <c r="M167" s="17"/>
      <c r="N167" s="17"/>
      <c r="O167" s="17"/>
    </row>
    <row r="168" spans="1:19" x14ac:dyDescent="0.2">
      <c r="A168" s="55">
        <v>10</v>
      </c>
      <c r="B168" s="55" t="s">
        <v>388</v>
      </c>
      <c r="C168" s="70" t="s">
        <v>40</v>
      </c>
      <c r="D168" s="55" t="s">
        <v>387</v>
      </c>
      <c r="E168" s="57">
        <v>3.52</v>
      </c>
      <c r="F168" s="57">
        <f>A168*E168</f>
        <v>35.200000000000003</v>
      </c>
      <c r="G168" s="12" t="s">
        <v>389</v>
      </c>
      <c r="H168" s="17"/>
      <c r="I168" s="17"/>
      <c r="J168" s="17"/>
      <c r="K168" s="17"/>
      <c r="L168" s="17"/>
      <c r="M168" s="17"/>
      <c r="N168" s="17"/>
      <c r="O168" s="17"/>
    </row>
    <row r="169" spans="1:19" x14ac:dyDescent="0.2">
      <c r="A169" s="55">
        <v>1</v>
      </c>
      <c r="B169" s="55" t="s">
        <v>390</v>
      </c>
      <c r="C169" s="70" t="s">
        <v>82</v>
      </c>
      <c r="D169" s="55"/>
      <c r="E169" s="57">
        <v>80.12</v>
      </c>
      <c r="F169" s="57">
        <f>A169*E169</f>
        <v>80.12</v>
      </c>
      <c r="G169" s="12" t="s">
        <v>391</v>
      </c>
      <c r="H169" s="17"/>
      <c r="I169" s="17"/>
      <c r="J169" s="17"/>
      <c r="K169" s="17"/>
      <c r="L169" s="17"/>
      <c r="M169" s="17"/>
      <c r="N169" s="17"/>
      <c r="O169" s="17"/>
    </row>
    <row r="170" spans="1:19" x14ac:dyDescent="0.2">
      <c r="A170" s="8">
        <v>4</v>
      </c>
      <c r="B170" s="8" t="s">
        <v>194</v>
      </c>
      <c r="C170" s="60" t="s">
        <v>195</v>
      </c>
      <c r="D170" s="34" t="s">
        <v>193</v>
      </c>
      <c r="E170" s="44">
        <v>35.65</v>
      </c>
      <c r="F170" s="44">
        <f t="shared" ref="F170:F179" si="10">A170*E170</f>
        <v>142.6</v>
      </c>
      <c r="G170" s="12" t="s">
        <v>196</v>
      </c>
      <c r="H170" s="20"/>
      <c r="I170" s="16"/>
    </row>
    <row r="171" spans="1:19" x14ac:dyDescent="0.2">
      <c r="A171" s="8">
        <v>4</v>
      </c>
      <c r="B171" s="8" t="s">
        <v>262</v>
      </c>
      <c r="C171" s="60" t="s">
        <v>34</v>
      </c>
      <c r="D171" s="8" t="s">
        <v>259</v>
      </c>
      <c r="E171" s="44">
        <v>6.08</v>
      </c>
      <c r="F171" s="44">
        <f t="shared" si="10"/>
        <v>24.32</v>
      </c>
      <c r="G171" s="12" t="s">
        <v>255</v>
      </c>
      <c r="H171" s="20"/>
      <c r="I171" s="16"/>
    </row>
    <row r="172" spans="1:19" s="21" customFormat="1" x14ac:dyDescent="0.2">
      <c r="A172" s="8">
        <v>4</v>
      </c>
      <c r="B172" s="8" t="s">
        <v>263</v>
      </c>
      <c r="C172" s="60" t="s">
        <v>65</v>
      </c>
      <c r="D172" s="8" t="s">
        <v>266</v>
      </c>
      <c r="E172" s="44">
        <v>3.82</v>
      </c>
      <c r="F172" s="44">
        <f t="shared" si="10"/>
        <v>15.28</v>
      </c>
      <c r="G172" s="13" t="s">
        <v>265</v>
      </c>
      <c r="I172" s="30"/>
      <c r="K172" s="67"/>
      <c r="L172" s="67"/>
      <c r="S172" s="67"/>
    </row>
    <row r="173" spans="1:19" x14ac:dyDescent="0.2">
      <c r="A173" s="8">
        <v>2</v>
      </c>
      <c r="B173" s="60" t="s">
        <v>396</v>
      </c>
      <c r="C173" s="74" t="s">
        <v>397</v>
      </c>
      <c r="D173" s="8" t="s">
        <v>398</v>
      </c>
      <c r="E173" s="44">
        <v>141.86000000000001</v>
      </c>
      <c r="F173" s="44">
        <f t="shared" si="10"/>
        <v>283.72000000000003</v>
      </c>
      <c r="G173" s="12" t="s">
        <v>399</v>
      </c>
      <c r="H173" s="20"/>
      <c r="I173" s="16"/>
    </row>
    <row r="174" spans="1:19" x14ac:dyDescent="0.2">
      <c r="A174" s="4"/>
      <c r="B174" s="4" t="s">
        <v>200</v>
      </c>
      <c r="C174" s="72" t="s">
        <v>198</v>
      </c>
      <c r="D174" s="43" t="s">
        <v>199</v>
      </c>
      <c r="E174" s="68">
        <v>39.36</v>
      </c>
      <c r="F174" s="68">
        <f t="shared" si="10"/>
        <v>0</v>
      </c>
      <c r="G174" s="12" t="s">
        <v>197</v>
      </c>
      <c r="H174" s="20"/>
      <c r="I174" s="16"/>
    </row>
    <row r="175" spans="1:19" s="31" customFormat="1" x14ac:dyDescent="0.2">
      <c r="A175" s="4"/>
      <c r="B175" s="43" t="s">
        <v>314</v>
      </c>
      <c r="C175" s="79" t="s">
        <v>312</v>
      </c>
      <c r="D175" s="4"/>
      <c r="E175" s="68">
        <v>3.55</v>
      </c>
      <c r="F175" s="68">
        <f t="shared" si="10"/>
        <v>0</v>
      </c>
      <c r="G175" s="12" t="s">
        <v>313</v>
      </c>
      <c r="H175" s="15"/>
      <c r="I175" s="26"/>
    </row>
    <row r="176" spans="1:19" s="31" customFormat="1" x14ac:dyDescent="0.2">
      <c r="A176" s="4"/>
      <c r="B176" s="43" t="s">
        <v>209</v>
      </c>
      <c r="C176" s="72" t="s">
        <v>211</v>
      </c>
      <c r="D176" s="4" t="s">
        <v>210</v>
      </c>
      <c r="E176" s="68">
        <v>16.68</v>
      </c>
      <c r="F176" s="68">
        <f t="shared" si="10"/>
        <v>0</v>
      </c>
      <c r="G176" s="12" t="s">
        <v>208</v>
      </c>
      <c r="H176" s="15"/>
      <c r="I176" s="26"/>
    </row>
    <row r="177" spans="1:19" x14ac:dyDescent="0.2">
      <c r="A177" s="4"/>
      <c r="B177" s="72" t="s">
        <v>318</v>
      </c>
      <c r="C177" s="80" t="s">
        <v>316</v>
      </c>
      <c r="D177" s="4" t="s">
        <v>317</v>
      </c>
      <c r="E177" s="68">
        <v>46.08</v>
      </c>
      <c r="F177" s="68">
        <f t="shared" si="10"/>
        <v>0</v>
      </c>
      <c r="G177" s="12" t="s">
        <v>315</v>
      </c>
    </row>
    <row r="178" spans="1:19" s="31" customFormat="1" x14ac:dyDescent="0.2">
      <c r="A178" s="8">
        <v>1</v>
      </c>
      <c r="B178" s="8" t="s">
        <v>238</v>
      </c>
      <c r="C178" s="60"/>
      <c r="D178" s="8"/>
      <c r="E178" s="44"/>
      <c r="F178" s="44"/>
      <c r="G178" s="2"/>
      <c r="H178" s="20"/>
      <c r="I178" s="26"/>
    </row>
    <row r="179" spans="1:19" s="31" customFormat="1" x14ac:dyDescent="0.2">
      <c r="A179" s="62"/>
      <c r="B179" s="62" t="s">
        <v>400</v>
      </c>
      <c r="C179" s="81" t="s">
        <v>402</v>
      </c>
      <c r="D179" s="62" t="s">
        <v>403</v>
      </c>
      <c r="E179" s="63">
        <f>250.33/1.379</f>
        <v>181.53009427121103</v>
      </c>
      <c r="F179" s="63">
        <f t="shared" si="10"/>
        <v>0</v>
      </c>
      <c r="G179" s="2" t="s">
        <v>401</v>
      </c>
      <c r="H179" s="20"/>
      <c r="I179" s="26"/>
    </row>
    <row r="180" spans="1:19" x14ac:dyDescent="0.2">
      <c r="A180" s="15"/>
      <c r="B180" s="15"/>
      <c r="D180" s="23"/>
      <c r="E180" s="49" t="s">
        <v>86</v>
      </c>
      <c r="F180" s="48">
        <f>SUM(F58:F179)</f>
        <v>8777.5899999999983</v>
      </c>
    </row>
    <row r="181" spans="1:19" x14ac:dyDescent="0.2">
      <c r="A181" s="15"/>
      <c r="B181" s="38"/>
      <c r="C181" s="38"/>
      <c r="D181" s="38"/>
      <c r="E181" s="18"/>
      <c r="F181" s="15"/>
      <c r="G181" s="31"/>
    </row>
    <row r="182" spans="1:19" x14ac:dyDescent="0.2">
      <c r="A182" s="17"/>
      <c r="B182" s="15"/>
      <c r="C182" s="17"/>
      <c r="E182" s="51" t="s">
        <v>0</v>
      </c>
      <c r="F182" s="53">
        <f>SUM(F13,F31,F45,F53,F56,F180)</f>
        <v>31891.975786802032</v>
      </c>
      <c r="G182" s="1"/>
    </row>
    <row r="183" spans="1:19" x14ac:dyDescent="0.2">
      <c r="A183" s="15"/>
      <c r="C183" s="23"/>
      <c r="D183" s="23"/>
      <c r="E183" s="52" t="s">
        <v>97</v>
      </c>
      <c r="F183" s="54">
        <f>1.2*F182</f>
        <v>38270.370944162438</v>
      </c>
      <c r="G183" s="59" t="s">
        <v>188</v>
      </c>
    </row>
    <row r="184" spans="1:19" x14ac:dyDescent="0.2">
      <c r="A184" s="15"/>
      <c r="B184" s="50" t="s">
        <v>419</v>
      </c>
      <c r="C184" s="23"/>
      <c r="D184" s="23"/>
      <c r="E184" s="52"/>
      <c r="F184" s="54"/>
      <c r="G184" s="59"/>
    </row>
    <row r="185" spans="1:19" s="21" customFormat="1" x14ac:dyDescent="0.2">
      <c r="A185" s="4"/>
      <c r="B185" s="4" t="s">
        <v>404</v>
      </c>
      <c r="C185" s="72" t="s">
        <v>405</v>
      </c>
      <c r="D185" s="4" t="s">
        <v>297</v>
      </c>
      <c r="E185" s="68">
        <v>307.38</v>
      </c>
      <c r="F185" s="68">
        <f t="shared" ref="F185" si="11">A185*E185</f>
        <v>0</v>
      </c>
      <c r="G185" s="13" t="s">
        <v>406</v>
      </c>
      <c r="H185" s="15"/>
      <c r="I185" s="15"/>
      <c r="J185" s="45"/>
      <c r="K185" s="45"/>
      <c r="L185" s="15"/>
      <c r="M185" s="15"/>
      <c r="N185" s="15"/>
      <c r="O185" s="15"/>
      <c r="S185" s="67"/>
    </row>
    <row r="186" spans="1:19" x14ac:dyDescent="0.2">
      <c r="A186" s="4"/>
      <c r="B186" s="4" t="s">
        <v>186</v>
      </c>
      <c r="C186" s="4" t="s">
        <v>29</v>
      </c>
      <c r="D186" s="4" t="s">
        <v>187</v>
      </c>
      <c r="E186" s="68">
        <v>13.78</v>
      </c>
      <c r="F186" s="68">
        <f t="shared" ref="F186:F190" si="12">A186*E186</f>
        <v>0</v>
      </c>
      <c r="G186" s="12" t="s">
        <v>30</v>
      </c>
    </row>
    <row r="187" spans="1:19" x14ac:dyDescent="0.2">
      <c r="A187" s="4"/>
      <c r="B187" s="43" t="s">
        <v>183</v>
      </c>
      <c r="C187" s="43" t="s">
        <v>28</v>
      </c>
      <c r="D187" s="43" t="s">
        <v>184</v>
      </c>
      <c r="E187" s="68">
        <v>145.44</v>
      </c>
      <c r="F187" s="68">
        <f t="shared" si="12"/>
        <v>0</v>
      </c>
      <c r="G187" s="19" t="s">
        <v>185</v>
      </c>
      <c r="H187" s="17"/>
      <c r="I187" s="17"/>
      <c r="J187" s="17"/>
      <c r="K187" s="17"/>
      <c r="L187" s="17"/>
      <c r="M187" s="17"/>
      <c r="N187" s="17"/>
      <c r="O187" s="17"/>
    </row>
    <row r="188" spans="1:19" s="31" customFormat="1" x14ac:dyDescent="0.2">
      <c r="A188" s="4"/>
      <c r="B188" s="4" t="s">
        <v>264</v>
      </c>
      <c r="C188" s="43" t="s">
        <v>33</v>
      </c>
      <c r="D188" s="4" t="s">
        <v>257</v>
      </c>
      <c r="E188" s="68">
        <v>3.98</v>
      </c>
      <c r="F188" s="68">
        <f t="shared" si="12"/>
        <v>0</v>
      </c>
      <c r="G188" s="12" t="s">
        <v>254</v>
      </c>
      <c r="H188" s="23"/>
      <c r="I188" s="23"/>
      <c r="J188" s="23"/>
      <c r="K188" s="23"/>
      <c r="L188" s="23"/>
      <c r="M188" s="23"/>
      <c r="N188" s="23"/>
      <c r="O188" s="23"/>
    </row>
    <row r="189" spans="1:19" s="31" customFormat="1" x14ac:dyDescent="0.2">
      <c r="A189" s="4"/>
      <c r="B189" s="4" t="s">
        <v>262</v>
      </c>
      <c r="C189" s="72" t="s">
        <v>34</v>
      </c>
      <c r="D189" s="4" t="s">
        <v>259</v>
      </c>
      <c r="E189" s="68">
        <v>6.08</v>
      </c>
      <c r="F189" s="68">
        <f t="shared" si="12"/>
        <v>0</v>
      </c>
      <c r="G189" s="12" t="s">
        <v>255</v>
      </c>
      <c r="H189" s="23"/>
      <c r="I189" s="23"/>
      <c r="J189" s="23"/>
      <c r="K189" s="23"/>
      <c r="L189" s="23"/>
      <c r="M189" s="23"/>
      <c r="N189" s="23"/>
      <c r="O189" s="23"/>
    </row>
    <row r="190" spans="1:19" s="31" customFormat="1" x14ac:dyDescent="0.2">
      <c r="A190" s="4"/>
      <c r="B190" s="4" t="s">
        <v>263</v>
      </c>
      <c r="C190" s="72" t="s">
        <v>36</v>
      </c>
      <c r="D190" s="4" t="s">
        <v>261</v>
      </c>
      <c r="E190" s="68">
        <v>4.12</v>
      </c>
      <c r="F190" s="68">
        <f t="shared" si="12"/>
        <v>0</v>
      </c>
      <c r="G190" s="12" t="s">
        <v>256</v>
      </c>
      <c r="H190" s="23"/>
      <c r="I190" s="23"/>
      <c r="J190" s="23"/>
      <c r="K190" s="23"/>
      <c r="L190" s="23"/>
      <c r="M190" s="23"/>
      <c r="N190" s="23"/>
      <c r="O190" s="23"/>
    </row>
    <row r="191" spans="1:19" s="6" customFormat="1" x14ac:dyDescent="0.2">
      <c r="A191" s="55">
        <v>1</v>
      </c>
      <c r="B191" s="56" t="s">
        <v>287</v>
      </c>
      <c r="C191" s="70" t="s">
        <v>285</v>
      </c>
      <c r="D191" s="55" t="s">
        <v>286</v>
      </c>
      <c r="E191" s="57">
        <v>50.23</v>
      </c>
      <c r="F191" s="57">
        <f>A191*E191</f>
        <v>50.23</v>
      </c>
      <c r="G191" s="12" t="s">
        <v>288</v>
      </c>
      <c r="H191" s="7"/>
      <c r="I191" s="7"/>
      <c r="J191" s="7"/>
      <c r="K191" s="36"/>
      <c r="L191" s="36"/>
      <c r="M191" s="27" t="s">
        <v>417</v>
      </c>
      <c r="N191" s="27"/>
      <c r="O191" s="27"/>
      <c r="S191" s="33"/>
    </row>
    <row r="192" spans="1:19" x14ac:dyDescent="0.2">
      <c r="A192" s="55">
        <v>1</v>
      </c>
      <c r="B192" s="55" t="s">
        <v>191</v>
      </c>
      <c r="C192" s="70" t="s">
        <v>181</v>
      </c>
      <c r="D192" s="55" t="s">
        <v>192</v>
      </c>
      <c r="E192" s="57">
        <v>76.069999999999993</v>
      </c>
      <c r="F192" s="57">
        <f t="shared" ref="F192:F197" si="13">A192*E192</f>
        <v>76.069999999999993</v>
      </c>
      <c r="G192" s="12" t="s">
        <v>182</v>
      </c>
      <c r="M192" s="27" t="s">
        <v>416</v>
      </c>
      <c r="N192" s="27"/>
      <c r="O192" s="27"/>
    </row>
    <row r="193" spans="1:19" x14ac:dyDescent="0.2">
      <c r="A193" s="55">
        <v>1</v>
      </c>
      <c r="B193" s="70" t="s">
        <v>311</v>
      </c>
      <c r="C193" s="82" t="s">
        <v>43</v>
      </c>
      <c r="D193" s="55" t="s">
        <v>384</v>
      </c>
      <c r="E193" s="57">
        <v>270.48</v>
      </c>
      <c r="F193" s="57">
        <f t="shared" si="13"/>
        <v>270.48</v>
      </c>
      <c r="G193" s="12" t="s">
        <v>385</v>
      </c>
      <c r="H193" s="20"/>
      <c r="I193" s="16"/>
    </row>
    <row r="194" spans="1:19" x14ac:dyDescent="0.2">
      <c r="A194" s="55">
        <v>1</v>
      </c>
      <c r="B194" s="55" t="s">
        <v>377</v>
      </c>
      <c r="C194" s="56" t="s">
        <v>379</v>
      </c>
      <c r="D194" s="56" t="s">
        <v>331</v>
      </c>
      <c r="E194" s="57">
        <v>146.27000000000001</v>
      </c>
      <c r="F194" s="57">
        <f>A194*E194</f>
        <v>146.27000000000001</v>
      </c>
      <c r="G194" s="19" t="s">
        <v>376</v>
      </c>
      <c r="H194" s="19"/>
      <c r="I194" s="23"/>
      <c r="J194" s="23"/>
      <c r="K194" s="23"/>
      <c r="L194" s="23"/>
      <c r="M194" s="23"/>
      <c r="N194" s="23"/>
      <c r="O194" s="23"/>
    </row>
    <row r="195" spans="1:19" x14ac:dyDescent="0.2">
      <c r="A195" s="55">
        <v>1</v>
      </c>
      <c r="B195" s="56" t="s">
        <v>75</v>
      </c>
      <c r="C195" s="55" t="s">
        <v>74</v>
      </c>
      <c r="D195" s="55" t="s">
        <v>407</v>
      </c>
      <c r="E195" s="57">
        <v>48.36</v>
      </c>
      <c r="F195" s="57">
        <f t="shared" si="13"/>
        <v>48.36</v>
      </c>
      <c r="G195" s="22" t="s">
        <v>412</v>
      </c>
    </row>
    <row r="196" spans="1:19" x14ac:dyDescent="0.2">
      <c r="A196" s="4"/>
      <c r="B196" s="43" t="s">
        <v>409</v>
      </c>
      <c r="C196" s="4" t="s">
        <v>408</v>
      </c>
      <c r="D196" s="4" t="s">
        <v>410</v>
      </c>
      <c r="E196" s="68">
        <v>29.03</v>
      </c>
      <c r="F196" s="68">
        <f t="shared" si="13"/>
        <v>0</v>
      </c>
      <c r="G196" s="24" t="s">
        <v>411</v>
      </c>
    </row>
    <row r="197" spans="1:19" x14ac:dyDescent="0.2">
      <c r="A197" s="55">
        <v>1</v>
      </c>
      <c r="B197" s="56" t="s">
        <v>415</v>
      </c>
      <c r="C197" s="55" t="s">
        <v>413</v>
      </c>
      <c r="D197" s="55" t="s">
        <v>83</v>
      </c>
      <c r="E197" s="57">
        <v>99.96</v>
      </c>
      <c r="F197" s="57">
        <f t="shared" si="13"/>
        <v>99.96</v>
      </c>
      <c r="G197" s="24" t="s">
        <v>414</v>
      </c>
    </row>
    <row r="198" spans="1:19" s="6" customFormat="1" x14ac:dyDescent="0.2">
      <c r="A198" s="55">
        <v>2</v>
      </c>
      <c r="B198" s="56" t="s">
        <v>287</v>
      </c>
      <c r="C198" s="70" t="s">
        <v>285</v>
      </c>
      <c r="D198" s="55" t="s">
        <v>286</v>
      </c>
      <c r="E198" s="57">
        <v>50.23</v>
      </c>
      <c r="F198" s="57">
        <f>A198*E198</f>
        <v>100.46</v>
      </c>
      <c r="G198" s="12" t="s">
        <v>288</v>
      </c>
      <c r="H198" s="7"/>
      <c r="I198" s="7"/>
      <c r="J198" s="7"/>
      <c r="K198" s="36"/>
      <c r="L198" s="36"/>
      <c r="M198" s="27" t="s">
        <v>418</v>
      </c>
      <c r="N198" s="27"/>
      <c r="O198" s="27"/>
      <c r="S198" s="33"/>
    </row>
    <row r="199" spans="1:19" s="21" customFormat="1" x14ac:dyDescent="0.2">
      <c r="A199" s="55">
        <v>1</v>
      </c>
      <c r="B199" s="55" t="s">
        <v>366</v>
      </c>
      <c r="C199" s="70" t="s">
        <v>367</v>
      </c>
      <c r="D199" s="55" t="s">
        <v>305</v>
      </c>
      <c r="E199" s="57">
        <v>16.170000000000002</v>
      </c>
      <c r="F199" s="57">
        <f>A199*E199</f>
        <v>16.170000000000002</v>
      </c>
      <c r="G199" s="13" t="s">
        <v>368</v>
      </c>
      <c r="H199" s="15"/>
      <c r="I199" s="15"/>
      <c r="J199" s="15"/>
      <c r="K199" s="18"/>
      <c r="L199" s="18"/>
      <c r="M199" s="15"/>
      <c r="N199" s="15"/>
      <c r="O199" s="15"/>
      <c r="S199" s="76"/>
    </row>
    <row r="200" spans="1:19" x14ac:dyDescent="0.2">
      <c r="A200" s="15"/>
      <c r="B200" s="15"/>
      <c r="C200" s="23"/>
      <c r="D200" s="23"/>
      <c r="E200" s="86" t="s">
        <v>0</v>
      </c>
      <c r="F200" s="53">
        <f>SUM(F185:F199)</f>
        <v>808</v>
      </c>
      <c r="G200" s="19"/>
      <c r="H200" s="19"/>
      <c r="I200" s="23"/>
      <c r="J200" s="23"/>
      <c r="K200" s="23"/>
      <c r="L200" s="23"/>
      <c r="M200" s="23"/>
      <c r="N200" s="23"/>
      <c r="O200" s="23"/>
    </row>
    <row r="201" spans="1:19" x14ac:dyDescent="0.2">
      <c r="A201" s="15"/>
      <c r="B201" s="15"/>
      <c r="C201" s="23"/>
      <c r="D201" s="23"/>
      <c r="E201" s="86" t="s">
        <v>97</v>
      </c>
      <c r="F201" s="53">
        <f>1.2*F200</f>
        <v>969.59999999999991</v>
      </c>
      <c r="G201" s="19"/>
      <c r="H201" s="19"/>
      <c r="I201" s="23"/>
      <c r="J201" s="23"/>
      <c r="K201" s="23"/>
      <c r="L201" s="23"/>
      <c r="M201" s="23"/>
      <c r="N201" s="23"/>
      <c r="O201" s="23"/>
    </row>
    <row r="202" spans="1:19" x14ac:dyDescent="0.2">
      <c r="A202" s="15"/>
      <c r="B202" s="15"/>
      <c r="C202" s="23"/>
      <c r="D202" s="23"/>
      <c r="E202" s="15"/>
      <c r="F202" s="15"/>
      <c r="G202" s="23"/>
      <c r="H202" s="23"/>
      <c r="I202" s="23"/>
      <c r="J202" s="23"/>
      <c r="K202" s="23"/>
      <c r="L202" s="23"/>
    </row>
    <row r="203" spans="1:19" s="31" customFormat="1" x14ac:dyDescent="0.2">
      <c r="A203" s="15"/>
      <c r="B203" s="15"/>
      <c r="C203" s="15"/>
      <c r="D203" s="23"/>
      <c r="E203" s="20"/>
      <c r="F203" s="26"/>
      <c r="G203" s="23"/>
      <c r="H203" s="23"/>
      <c r="I203" s="23"/>
      <c r="J203" s="23"/>
      <c r="K203" s="23"/>
      <c r="L203" s="23"/>
    </row>
    <row r="204" spans="1:19" x14ac:dyDescent="0.2">
      <c r="A204" s="15"/>
      <c r="B204" s="15"/>
      <c r="C204" s="23"/>
      <c r="D204" s="23"/>
      <c r="E204" s="18"/>
      <c r="F204" s="20"/>
      <c r="G204" s="23"/>
      <c r="H204" s="23"/>
      <c r="I204" s="23"/>
      <c r="J204" s="23"/>
      <c r="K204" s="23"/>
      <c r="L204" s="23"/>
    </row>
    <row r="205" spans="1:19" x14ac:dyDescent="0.2">
      <c r="A205" s="15"/>
      <c r="B205" s="15"/>
      <c r="C205" s="23"/>
      <c r="D205" s="23"/>
      <c r="E205" s="18"/>
      <c r="F205" s="15"/>
      <c r="G205" s="23"/>
      <c r="H205" s="23"/>
      <c r="I205" s="23"/>
      <c r="J205" s="23"/>
      <c r="K205" s="23"/>
      <c r="L205" s="23"/>
    </row>
    <row r="206" spans="1:19" x14ac:dyDescent="0.2">
      <c r="A206" s="15"/>
      <c r="B206" s="23"/>
      <c r="C206" s="23"/>
      <c r="D206" s="23"/>
      <c r="E206" s="18"/>
      <c r="F206" s="15"/>
      <c r="G206" s="15"/>
      <c r="H206" s="23"/>
      <c r="I206" s="23"/>
      <c r="J206" s="23"/>
      <c r="K206" s="23"/>
      <c r="L206" s="23"/>
    </row>
    <row r="207" spans="1:19" x14ac:dyDescent="0.2">
      <c r="A207" s="15"/>
      <c r="B207" s="23"/>
      <c r="C207" s="23"/>
      <c r="D207" s="23"/>
      <c r="E207" s="18"/>
      <c r="F207" s="15"/>
      <c r="G207" s="23"/>
      <c r="H207" s="23"/>
      <c r="I207" s="23"/>
      <c r="J207" s="23"/>
      <c r="K207" s="23"/>
      <c r="L207" s="23"/>
    </row>
    <row r="208" spans="1:19" x14ac:dyDescent="0.2">
      <c r="A208" s="15"/>
      <c r="B208" s="23"/>
      <c r="C208" s="23"/>
      <c r="D208" s="23"/>
      <c r="E208" s="18"/>
      <c r="F208" s="15"/>
      <c r="G208" s="23"/>
      <c r="H208" s="23"/>
      <c r="I208" s="23"/>
      <c r="J208" s="23"/>
      <c r="K208" s="23"/>
      <c r="L208" s="23"/>
    </row>
    <row r="209" spans="1:12" x14ac:dyDescent="0.2">
      <c r="A209" s="15"/>
      <c r="B209" s="83"/>
      <c r="C209" s="23"/>
      <c r="D209" s="23"/>
      <c r="E209" s="18"/>
      <c r="F209" s="15"/>
      <c r="G209" s="23"/>
      <c r="H209" s="23"/>
      <c r="I209" s="23"/>
      <c r="J209" s="23"/>
      <c r="K209" s="23"/>
      <c r="L209" s="23"/>
    </row>
    <row r="210" spans="1:12" x14ac:dyDescent="0.2">
      <c r="A210" s="15"/>
      <c r="B210" s="84"/>
      <c r="C210" s="50"/>
      <c r="D210" s="38"/>
      <c r="E210" s="38"/>
      <c r="F210" s="50"/>
      <c r="G210" s="73"/>
      <c r="H210" s="23"/>
      <c r="I210" s="23"/>
      <c r="J210" s="23"/>
      <c r="K210" s="23"/>
      <c r="L210" s="23"/>
    </row>
    <row r="211" spans="1:12" x14ac:dyDescent="0.2">
      <c r="A211" s="15"/>
      <c r="B211" s="85"/>
      <c r="C211" s="85"/>
      <c r="D211" s="85"/>
      <c r="E211" s="20"/>
      <c r="F211" s="20"/>
      <c r="G211" s="18"/>
      <c r="H211" s="23"/>
      <c r="I211" s="23"/>
      <c r="J211" s="23"/>
      <c r="K211" s="23"/>
      <c r="L211" s="23"/>
    </row>
    <row r="212" spans="1:12" x14ac:dyDescent="0.2">
      <c r="A212" s="15"/>
      <c r="B212" s="85"/>
      <c r="C212" s="85"/>
      <c r="D212" s="85"/>
      <c r="E212" s="20"/>
      <c r="F212" s="20"/>
      <c r="G212" s="18"/>
      <c r="H212" s="23"/>
      <c r="I212" s="23"/>
      <c r="J212" s="23"/>
      <c r="K212" s="23"/>
      <c r="L212" s="23"/>
    </row>
    <row r="213" spans="1:12" x14ac:dyDescent="0.2">
      <c r="A213" s="15"/>
      <c r="B213" s="85"/>
      <c r="C213" s="85"/>
      <c r="D213" s="85"/>
      <c r="E213" s="20"/>
      <c r="F213" s="20"/>
      <c r="G213" s="18"/>
      <c r="H213" s="23"/>
      <c r="I213" s="23"/>
      <c r="J213" s="23"/>
      <c r="K213" s="23"/>
      <c r="L213" s="23"/>
    </row>
    <row r="214" spans="1:12" x14ac:dyDescent="0.2">
      <c r="A214" s="15"/>
      <c r="B214" s="85"/>
      <c r="C214" s="85"/>
      <c r="D214" s="85"/>
      <c r="E214" s="20"/>
      <c r="F214" s="20"/>
      <c r="G214" s="18"/>
      <c r="H214" s="23"/>
      <c r="I214" s="23"/>
      <c r="J214" s="23"/>
      <c r="K214" s="23"/>
      <c r="L214" s="23"/>
    </row>
    <row r="215" spans="1:12" x14ac:dyDescent="0.2">
      <c r="A215" s="15"/>
      <c r="B215" s="23"/>
      <c r="C215" s="23"/>
      <c r="D215" s="23"/>
      <c r="E215" s="18"/>
      <c r="F215" s="48"/>
      <c r="G215" s="23"/>
      <c r="H215" s="23"/>
      <c r="I215" s="23"/>
      <c r="J215" s="23"/>
      <c r="K215" s="23"/>
      <c r="L215" s="23"/>
    </row>
    <row r="216" spans="1:12" x14ac:dyDescent="0.2">
      <c r="A216" s="15"/>
      <c r="B216" s="23"/>
      <c r="C216" s="23"/>
      <c r="D216" s="23"/>
      <c r="E216" s="18"/>
      <c r="F216" s="15"/>
      <c r="G216" s="23"/>
      <c r="H216" s="23"/>
      <c r="I216" s="23"/>
      <c r="J216" s="23"/>
      <c r="K216" s="23"/>
      <c r="L216" s="23"/>
    </row>
    <row r="217" spans="1:12" x14ac:dyDescent="0.2">
      <c r="A217" s="15"/>
      <c r="B217" s="23"/>
      <c r="C217" s="23"/>
      <c r="D217" s="23"/>
      <c r="E217" s="18"/>
      <c r="F217" s="15"/>
      <c r="G217" s="23"/>
      <c r="H217" s="23"/>
      <c r="I217" s="23"/>
    </row>
    <row r="218" spans="1:12" x14ac:dyDescent="0.2">
      <c r="A218" s="15"/>
      <c r="B218" s="23"/>
      <c r="C218" s="23"/>
      <c r="D218" s="23"/>
      <c r="E218" s="18"/>
      <c r="F218" s="15"/>
      <c r="G218" s="23"/>
      <c r="H218" s="23"/>
      <c r="I218" s="23"/>
    </row>
    <row r="219" spans="1:12" x14ac:dyDescent="0.2">
      <c r="A219" s="15"/>
      <c r="B219" s="23"/>
      <c r="C219" s="23"/>
      <c r="D219" s="23"/>
      <c r="E219" s="18"/>
      <c r="F219" s="15"/>
      <c r="G219" s="23"/>
      <c r="H219" s="23"/>
      <c r="I219" s="23"/>
    </row>
    <row r="220" spans="1:12" x14ac:dyDescent="0.2">
      <c r="A220" s="15"/>
      <c r="B220" s="23"/>
      <c r="C220" s="23"/>
      <c r="D220" s="23"/>
      <c r="E220" s="18"/>
      <c r="F220" s="15"/>
      <c r="G220" s="23"/>
      <c r="H220" s="23"/>
      <c r="I220" s="23"/>
    </row>
    <row r="221" spans="1:12" x14ac:dyDescent="0.2">
      <c r="A221" s="15"/>
      <c r="B221" s="23"/>
      <c r="C221" s="23"/>
      <c r="D221" s="23"/>
      <c r="E221" s="18"/>
      <c r="F221" s="15"/>
      <c r="G221" s="23"/>
      <c r="H221" s="23"/>
      <c r="I221" s="23"/>
    </row>
    <row r="222" spans="1:12" x14ac:dyDescent="0.2">
      <c r="A222" s="15"/>
      <c r="B222" s="23"/>
      <c r="C222" s="23"/>
      <c r="D222" s="23"/>
      <c r="E222" s="18"/>
      <c r="F222" s="15"/>
      <c r="G222" s="23"/>
      <c r="H222" s="23"/>
      <c r="I222" s="23"/>
    </row>
    <row r="223" spans="1:12" x14ac:dyDescent="0.2">
      <c r="A223" s="15"/>
      <c r="B223" s="23"/>
      <c r="C223" s="23"/>
      <c r="D223" s="23"/>
      <c r="E223" s="18"/>
      <c r="F223" s="15"/>
      <c r="G223" s="23"/>
      <c r="H223" s="23"/>
      <c r="I223" s="23"/>
    </row>
    <row r="224" spans="1:12" x14ac:dyDescent="0.2">
      <c r="A224" s="15"/>
      <c r="B224" s="23"/>
      <c r="C224" s="23"/>
      <c r="D224" s="23"/>
      <c r="E224" s="18"/>
      <c r="F224" s="15"/>
      <c r="G224" s="23"/>
      <c r="H224" s="23"/>
      <c r="I224" s="23"/>
    </row>
    <row r="225" spans="1:9" x14ac:dyDescent="0.2">
      <c r="A225" s="15"/>
      <c r="B225" s="23"/>
      <c r="C225" s="23"/>
      <c r="D225" s="23"/>
      <c r="E225" s="18"/>
      <c r="F225" s="15"/>
      <c r="G225" s="23"/>
      <c r="H225" s="23"/>
      <c r="I225" s="23"/>
    </row>
    <row r="226" spans="1:9" x14ac:dyDescent="0.2">
      <c r="A226" s="15"/>
      <c r="B226" s="23"/>
      <c r="C226" s="23"/>
      <c r="D226" s="23"/>
      <c r="E226" s="18"/>
      <c r="F226" s="15"/>
      <c r="G226" s="23"/>
      <c r="H226" s="23"/>
      <c r="I226" s="23"/>
    </row>
    <row r="227" spans="1:9" x14ac:dyDescent="0.2">
      <c r="A227" s="15"/>
      <c r="B227" s="23"/>
      <c r="C227" s="23"/>
      <c r="D227" s="23"/>
      <c r="E227" s="18"/>
      <c r="F227" s="15"/>
      <c r="G227" s="23"/>
      <c r="H227" s="23"/>
      <c r="I227" s="23"/>
    </row>
    <row r="228" spans="1:9" x14ac:dyDescent="0.2">
      <c r="A228" s="15"/>
      <c r="B228" s="23"/>
      <c r="C228" s="23"/>
      <c r="D228" s="23"/>
      <c r="E228" s="18"/>
      <c r="F228" s="15"/>
      <c r="G228" s="23"/>
      <c r="H228" s="23"/>
      <c r="I228" s="23"/>
    </row>
    <row r="229" spans="1:9" x14ac:dyDescent="0.2">
      <c r="A229" s="15"/>
      <c r="B229" s="23"/>
      <c r="C229" s="23"/>
      <c r="D229" s="23"/>
      <c r="E229" s="18"/>
      <c r="F229" s="15"/>
      <c r="G229" s="23"/>
      <c r="H229" s="23"/>
      <c r="I229" s="23"/>
    </row>
    <row r="230" spans="1:9" x14ac:dyDescent="0.2">
      <c r="A230" s="15"/>
      <c r="B230" s="23"/>
      <c r="C230" s="23"/>
      <c r="D230" s="23"/>
      <c r="E230" s="18"/>
      <c r="F230" s="15"/>
      <c r="G230" s="23"/>
      <c r="H230" s="23"/>
      <c r="I230" s="23"/>
    </row>
    <row r="231" spans="1:9" x14ac:dyDescent="0.2">
      <c r="A231" s="15"/>
      <c r="B231" s="23"/>
      <c r="C231" s="23"/>
      <c r="D231" s="23"/>
      <c r="E231" s="18"/>
      <c r="F231" s="15"/>
      <c r="G231" s="23"/>
      <c r="H231" s="23"/>
      <c r="I231" s="23"/>
    </row>
    <row r="232" spans="1:9" x14ac:dyDescent="0.2">
      <c r="A232" s="15"/>
      <c r="B232" s="23"/>
      <c r="C232" s="23"/>
      <c r="D232" s="23"/>
      <c r="E232" s="18"/>
      <c r="F232" s="15"/>
      <c r="G232" s="23"/>
      <c r="H232" s="23"/>
      <c r="I232" s="23"/>
    </row>
    <row r="233" spans="1:9" x14ac:dyDescent="0.2">
      <c r="A233" s="15"/>
      <c r="B233" s="23"/>
      <c r="C233" s="23"/>
      <c r="D233" s="23"/>
      <c r="E233" s="18"/>
      <c r="F233" s="15"/>
      <c r="G233" s="23"/>
      <c r="H233" s="23"/>
      <c r="I233" s="23"/>
    </row>
    <row r="234" spans="1:9" x14ac:dyDescent="0.2">
      <c r="A234" s="15"/>
      <c r="B234" s="23"/>
      <c r="C234" s="23"/>
      <c r="D234" s="23"/>
      <c r="E234" s="18"/>
      <c r="F234" s="15"/>
      <c r="G234" s="23"/>
      <c r="H234" s="23"/>
      <c r="I234" s="23"/>
    </row>
    <row r="235" spans="1:9" x14ac:dyDescent="0.2">
      <c r="A235" s="15"/>
      <c r="B235" s="23"/>
      <c r="C235" s="23"/>
      <c r="D235" s="23"/>
      <c r="E235" s="18"/>
      <c r="F235" s="15"/>
      <c r="G235" s="23"/>
      <c r="H235" s="23"/>
      <c r="I235" s="23"/>
    </row>
    <row r="236" spans="1:9" x14ac:dyDescent="0.2">
      <c r="A236" s="6"/>
      <c r="E236" s="33"/>
      <c r="G236" s="23"/>
      <c r="H236" s="23"/>
      <c r="I236" s="23"/>
    </row>
    <row r="237" spans="1:9" x14ac:dyDescent="0.2">
      <c r="A237" s="6"/>
      <c r="E237" s="33"/>
      <c r="G237" s="23"/>
      <c r="H237" s="23"/>
      <c r="I237" s="23"/>
    </row>
    <row r="238" spans="1:9" x14ac:dyDescent="0.2">
      <c r="A238" s="6"/>
      <c r="E238" s="33"/>
      <c r="G238" s="23"/>
      <c r="H238" s="23"/>
      <c r="I238" s="23"/>
    </row>
    <row r="239" spans="1:9" x14ac:dyDescent="0.2">
      <c r="A239" s="6"/>
      <c r="E239" s="33"/>
      <c r="G239" s="23"/>
      <c r="H239" s="23"/>
      <c r="I239" s="23"/>
    </row>
    <row r="240" spans="1:9" x14ac:dyDescent="0.2">
      <c r="A240" s="6"/>
      <c r="E240" s="33"/>
      <c r="H240" s="23"/>
      <c r="I240" s="23"/>
    </row>
    <row r="241" spans="1:9" x14ac:dyDescent="0.2">
      <c r="A241" s="6"/>
      <c r="E241" s="33"/>
      <c r="H241" s="23"/>
      <c r="I241" s="23"/>
    </row>
    <row r="242" spans="1:9" x14ac:dyDescent="0.2">
      <c r="A242" s="6"/>
      <c r="E242" s="33"/>
      <c r="H242" s="23"/>
      <c r="I242" s="23"/>
    </row>
    <row r="243" spans="1:9" x14ac:dyDescent="0.2">
      <c r="A243" s="6"/>
      <c r="E243" s="33"/>
    </row>
    <row r="244" spans="1:9" x14ac:dyDescent="0.2">
      <c r="A244" s="6"/>
      <c r="E244" s="33"/>
    </row>
    <row r="245" spans="1:9" x14ac:dyDescent="0.2">
      <c r="A245" s="6"/>
      <c r="D245" s="32"/>
      <c r="E245" s="33"/>
    </row>
    <row r="246" spans="1:9" x14ac:dyDescent="0.2">
      <c r="A246" s="6"/>
      <c r="D246" s="32"/>
      <c r="E246" s="33"/>
    </row>
    <row r="247" spans="1:9" x14ac:dyDescent="0.2">
      <c r="A247" s="6"/>
      <c r="D247" s="32"/>
      <c r="E247" s="33"/>
    </row>
    <row r="248" spans="1:9" x14ac:dyDescent="0.2">
      <c r="A248" s="6"/>
      <c r="D248" s="32"/>
      <c r="E248" s="33"/>
    </row>
    <row r="249" spans="1:9" x14ac:dyDescent="0.2">
      <c r="A249" s="6"/>
      <c r="D249" s="32"/>
      <c r="E249" s="33"/>
    </row>
    <row r="250" spans="1:9" x14ac:dyDescent="0.2">
      <c r="A250" s="6"/>
      <c r="D250" s="32"/>
      <c r="E250" s="33"/>
    </row>
    <row r="251" spans="1:9" x14ac:dyDescent="0.2">
      <c r="A251" s="6"/>
      <c r="D251" s="32"/>
      <c r="E251" s="33"/>
    </row>
    <row r="252" spans="1:9" x14ac:dyDescent="0.2">
      <c r="A252" s="6"/>
      <c r="D252" s="32"/>
      <c r="E252" s="33"/>
    </row>
    <row r="253" spans="1:9" x14ac:dyDescent="0.2">
      <c r="A253" s="6"/>
      <c r="D253" s="32"/>
      <c r="E253" s="33"/>
      <c r="F253" s="2"/>
    </row>
    <row r="254" spans="1:9" x14ac:dyDescent="0.2">
      <c r="A254" s="6"/>
      <c r="D254" s="32"/>
      <c r="E254" s="33"/>
      <c r="F254" s="2"/>
    </row>
    <row r="255" spans="1:9" x14ac:dyDescent="0.2">
      <c r="A255" s="6"/>
      <c r="D255" s="32"/>
      <c r="E255" s="33"/>
      <c r="F255" s="2"/>
    </row>
    <row r="256" spans="1:9" x14ac:dyDescent="0.2">
      <c r="A256" s="6"/>
      <c r="D256" s="32"/>
      <c r="E256" s="33"/>
      <c r="F256" s="2"/>
    </row>
    <row r="257" spans="1:6" x14ac:dyDescent="0.2">
      <c r="A257" s="6"/>
      <c r="D257" s="32"/>
      <c r="E257" s="33"/>
      <c r="F257" s="2"/>
    </row>
    <row r="258" spans="1:6" x14ac:dyDescent="0.2">
      <c r="A258" s="6"/>
      <c r="D258" s="32"/>
      <c r="E258" s="33"/>
      <c r="F258" s="2"/>
    </row>
    <row r="259" spans="1:6" x14ac:dyDescent="0.2">
      <c r="A259" s="6"/>
      <c r="D259" s="32"/>
      <c r="E259" s="33"/>
      <c r="F259" s="2"/>
    </row>
    <row r="260" spans="1:6" x14ac:dyDescent="0.2">
      <c r="A260" s="6"/>
      <c r="D260" s="32"/>
      <c r="E260" s="33"/>
      <c r="F260" s="2"/>
    </row>
    <row r="261" spans="1:6" x14ac:dyDescent="0.2">
      <c r="A261" s="6"/>
      <c r="D261" s="32"/>
      <c r="E261" s="33"/>
      <c r="F261" s="2"/>
    </row>
    <row r="262" spans="1:6" x14ac:dyDescent="0.2">
      <c r="A262" s="6"/>
      <c r="D262" s="32"/>
      <c r="E262" s="33"/>
      <c r="F262" s="2"/>
    </row>
    <row r="263" spans="1:6" x14ac:dyDescent="0.2">
      <c r="A263" s="6"/>
      <c r="D263" s="32"/>
      <c r="E263" s="33"/>
      <c r="F263" s="2"/>
    </row>
  </sheetData>
  <hyperlinks>
    <hyperlink ref="G47" r:id="rId1"/>
    <hyperlink ref="G51" r:id="rId2"/>
    <hyperlink ref="G26" r:id="rId3"/>
    <hyperlink ref="G8" r:id="rId4"/>
    <hyperlink ref="G147" r:id="rId5"/>
    <hyperlink ref="G149" r:id="rId6"/>
    <hyperlink ref="G33" r:id="rId7"/>
    <hyperlink ref="G143" r:id="rId8"/>
    <hyperlink ref="G77" r:id="rId9"/>
    <hyperlink ref="G76" r:id="rId10"/>
    <hyperlink ref="G30" r:id="rId11"/>
    <hyperlink ref="G150" r:id="rId12"/>
    <hyperlink ref="G83" r:id="rId13"/>
    <hyperlink ref="G84" r:id="rId14"/>
    <hyperlink ref="G93" r:id="rId15"/>
    <hyperlink ref="G85" r:id="rId16"/>
    <hyperlink ref="G86" r:id="rId17"/>
    <hyperlink ref="G50" r:id="rId18"/>
    <hyperlink ref="G125" r:id="rId19"/>
    <hyperlink ref="G126" r:id="rId20"/>
    <hyperlink ref="G174" r:id="rId21"/>
    <hyperlink ref="G49" r:id="rId22"/>
    <hyperlink ref="G12" r:id="rId23"/>
    <hyperlink ref="G24" r:id="rId24"/>
    <hyperlink ref="G25" r:id="rId25"/>
    <hyperlink ref="G22" r:id="rId26"/>
    <hyperlink ref="G19" r:id="rId27" location="laser"/>
    <hyperlink ref="G78" r:id="rId28"/>
    <hyperlink ref="G127" r:id="rId29"/>
    <hyperlink ref="G134" r:id="rId30"/>
    <hyperlink ref="G133" r:id="rId31"/>
    <hyperlink ref="G81" r:id="rId32"/>
    <hyperlink ref="G79" r:id="rId33"/>
    <hyperlink ref="G146" r:id="rId34"/>
    <hyperlink ref="G145" r:id="rId35"/>
    <hyperlink ref="G165" r:id="rId36"/>
    <hyperlink ref="G98" r:id="rId37"/>
    <hyperlink ref="G99" r:id="rId38"/>
    <hyperlink ref="G100" r:id="rId39"/>
    <hyperlink ref="G166" r:id="rId40"/>
    <hyperlink ref="G138" r:id="rId41"/>
    <hyperlink ref="G139" r:id="rId42"/>
    <hyperlink ref="G142" r:id="rId43"/>
    <hyperlink ref="G140" r:id="rId44"/>
    <hyperlink ref="G159" r:id="rId45"/>
    <hyperlink ref="G158" r:id="rId46"/>
    <hyperlink ref="G153" r:id="rId47"/>
    <hyperlink ref="G152" r:id="rId48"/>
    <hyperlink ref="G82" r:id="rId49"/>
    <hyperlink ref="G60" r:id="rId50"/>
    <hyperlink ref="G61" r:id="rId51"/>
    <hyperlink ref="G64" r:id="rId52"/>
    <hyperlink ref="G67" r:id="rId53"/>
    <hyperlink ref="G66" r:id="rId54"/>
    <hyperlink ref="G160" r:id="rId55"/>
    <hyperlink ref="G135" r:id="rId56"/>
    <hyperlink ref="G136" r:id="rId57"/>
    <hyperlink ref="G175" r:id="rId58"/>
    <hyperlink ref="G131" r:id="rId59"/>
    <hyperlink ref="G132" r:id="rId60"/>
    <hyperlink ref="G107" r:id="rId61"/>
    <hyperlink ref="G106" r:id="rId62"/>
    <hyperlink ref="G105" r:id="rId63"/>
    <hyperlink ref="G170" r:id="rId64"/>
    <hyperlink ref="G177" r:id="rId65"/>
    <hyperlink ref="G40" r:id="rId66"/>
    <hyperlink ref="G36" r:id="rId67"/>
    <hyperlink ref="G38" r:id="rId68"/>
    <hyperlink ref="G35" r:id="rId69"/>
    <hyperlink ref="G58" r:id="rId70"/>
    <hyperlink ref="G80" r:id="rId71"/>
    <hyperlink ref="G62" r:id="rId72"/>
    <hyperlink ref="G70" r:id="rId73"/>
    <hyperlink ref="G68" r:id="rId74"/>
    <hyperlink ref="G69" r:id="rId75"/>
    <hyperlink ref="G110" r:id="rId76"/>
    <hyperlink ref="G112" r:id="rId77"/>
    <hyperlink ref="G113" r:id="rId78"/>
    <hyperlink ref="G115" r:id="rId79"/>
    <hyperlink ref="G116" r:id="rId80"/>
    <hyperlink ref="G117" r:id="rId81"/>
    <hyperlink ref="G124" r:id="rId82"/>
    <hyperlink ref="G123" r:id="rId83"/>
    <hyperlink ref="G122" r:id="rId84"/>
    <hyperlink ref="G129" r:id="rId85"/>
    <hyperlink ref="G137" r:id="rId86"/>
    <hyperlink ref="G141" r:id="rId87"/>
    <hyperlink ref="G144" r:id="rId88"/>
    <hyperlink ref="G148" r:id="rId89"/>
    <hyperlink ref="G176" r:id="rId90"/>
    <hyperlink ref="G161" r:id="rId91"/>
    <hyperlink ref="G162" r:id="rId92"/>
    <hyperlink ref="G154" r:id="rId93"/>
    <hyperlink ref="G63" r:id="rId94"/>
    <hyperlink ref="G65" r:id="rId95"/>
    <hyperlink ref="G151" r:id="rId96"/>
    <hyperlink ref="G130" r:id="rId97"/>
    <hyperlink ref="G121" r:id="rId98"/>
    <hyperlink ref="G119" r:id="rId99"/>
    <hyperlink ref="G120" r:id="rId100"/>
    <hyperlink ref="G103" r:id="rId101"/>
    <hyperlink ref="G102" r:id="rId102"/>
    <hyperlink ref="G104" r:id="rId103"/>
    <hyperlink ref="G71" r:id="rId104"/>
    <hyperlink ref="G87" r:id="rId105"/>
    <hyperlink ref="G92" r:id="rId106"/>
    <hyperlink ref="G91" r:id="rId107"/>
    <hyperlink ref="G94" r:id="rId108"/>
    <hyperlink ref="G95" r:id="rId109"/>
    <hyperlink ref="G96" r:id="rId110"/>
    <hyperlink ref="G59" r:id="rId111"/>
    <hyperlink ref="G72" r:id="rId112"/>
    <hyperlink ref="G97" r:id="rId113"/>
    <hyperlink ref="G101" r:id="rId114"/>
    <hyperlink ref="G111" r:id="rId115"/>
    <hyperlink ref="G41" r:id="rId116"/>
    <hyperlink ref="G118" r:id="rId117"/>
    <hyperlink ref="G171" r:id="rId118"/>
    <hyperlink ref="G90" r:id="rId119"/>
    <hyperlink ref="G89" r:id="rId120"/>
    <hyperlink ref="G88" r:id="rId121"/>
    <hyperlink ref="G128" r:id="rId122"/>
    <hyperlink ref="G75" r:id="rId123"/>
    <hyperlink ref="G73" r:id="rId124"/>
    <hyperlink ref="G74" r:id="rId125"/>
    <hyperlink ref="G167" r:id="rId126"/>
    <hyperlink ref="G172" r:id="rId127"/>
    <hyperlink ref="G173" r:id="rId128"/>
    <hyperlink ref="G168" r:id="rId129"/>
    <hyperlink ref="G169" r:id="rId130"/>
    <hyperlink ref="G185" r:id="rId131"/>
    <hyperlink ref="G186" r:id="rId132"/>
    <hyperlink ref="G187" r:id="rId133"/>
    <hyperlink ref="G190" r:id="rId134"/>
    <hyperlink ref="G188" r:id="rId135"/>
    <hyperlink ref="G189" r:id="rId136"/>
    <hyperlink ref="G191" r:id="rId137"/>
    <hyperlink ref="G192" r:id="rId138"/>
    <hyperlink ref="G193" r:id="rId139"/>
    <hyperlink ref="G194" r:id="rId140"/>
    <hyperlink ref="G198" r:id="rId141"/>
    <hyperlink ref="G196" r:id="rId142"/>
    <hyperlink ref="G199" r:id="rId143"/>
    <hyperlink ref="G197" r:id="rId144"/>
  </hyperlinks>
  <pageMargins left="0.7" right="0.7" top="0.75" bottom="0.75" header="0.3" footer="0.3"/>
  <pageSetup paperSize="9" orientation="landscape" r:id="rId145"/>
  <rowBreaks count="1" manualBreakCount="1">
    <brk id="56" max="16383" man="1"/>
  </rowBreaks>
  <ignoredErrors>
    <ignoredError sqref="F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BB84 free-space</vt:lpstr>
    </vt:vector>
  </TitlesOfParts>
  <Company>ETHZ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Elzerman</dc:creator>
  <cp:lastModifiedBy>Jero</cp:lastModifiedBy>
  <cp:lastPrinted>2015-03-31T11:12:57Z</cp:lastPrinted>
  <dcterms:created xsi:type="dcterms:W3CDTF">2008-08-31T20:12:29Z</dcterms:created>
  <dcterms:modified xsi:type="dcterms:W3CDTF">2015-04-21T11:17:47Z</dcterms:modified>
</cp:coreProperties>
</file>