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ukta &amp; Swapnil\Desktop\Daily Work - Canada Migration\"/>
    </mc:Choice>
  </mc:AlternateContent>
  <xr:revisionPtr revIDLastSave="0" documentId="13_ncr:1_{42DEE1ED-7EED-4824-8960-25B7A84DB2A3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1" sheetId="1" state="hidden" r:id="rId1"/>
    <sheet name="Swap_22112019" sheetId="2" r:id="rId2"/>
    <sheet name="Mukta_22112019 " sheetId="3" r:id="rId3"/>
    <sheet name="Mukta_25112019" sheetId="4" r:id="rId4"/>
  </sheets>
  <definedNames>
    <definedName name="_xlnm._FilterDatabase" localSheetId="2" hidden="1">'Mukta_22112019 '!$A$1:$H$10</definedName>
    <definedName name="_xlnm._FilterDatabase" localSheetId="3" hidden="1">Mukta_25112019!$A$1:$H$6</definedName>
    <definedName name="_xlnm._FilterDatabase" localSheetId="0" hidden="1">Sheet1!$A$1:$H$22</definedName>
    <definedName name="_xlnm._FilterDatabase" localSheetId="1" hidden="1">Swap_22112019!$A$1:$H$9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4" l="1"/>
  <c r="F10" i="4"/>
  <c r="H10" i="4" s="1"/>
  <c r="E6" i="4"/>
  <c r="G6" i="4"/>
  <c r="F6" i="4"/>
  <c r="F5" i="4"/>
  <c r="G4" i="4"/>
  <c r="F4" i="4"/>
  <c r="D2" i="4"/>
  <c r="D3" i="4" s="1"/>
  <c r="E3" i="4" s="1"/>
  <c r="H3" i="4" s="1"/>
  <c r="F8" i="3"/>
  <c r="G8" i="3"/>
  <c r="D9" i="3"/>
  <c r="E9" i="3"/>
  <c r="F9" i="3"/>
  <c r="G9" i="3"/>
  <c r="H9" i="3"/>
  <c r="G5" i="4" l="1"/>
  <c r="H6" i="4" s="1"/>
  <c r="D6" i="4"/>
  <c r="F8" i="2"/>
  <c r="G7" i="2"/>
  <c r="F4" i="2"/>
  <c r="G5" i="2"/>
  <c r="G6" i="3" l="1"/>
  <c r="G5" i="3"/>
  <c r="F5" i="3"/>
  <c r="G4" i="3"/>
  <c r="G7" i="3" s="1"/>
  <c r="G11" i="3" s="1"/>
  <c r="F4" i="3"/>
  <c r="G8" i="2"/>
  <c r="D6" i="3"/>
  <c r="F6" i="3" s="1"/>
  <c r="D2" i="3"/>
  <c r="D3" i="3" s="1"/>
  <c r="E3" i="3" s="1"/>
  <c r="H3" i="3" s="1"/>
  <c r="F7" i="3" l="1"/>
  <c r="H8" i="2"/>
  <c r="D7" i="3"/>
  <c r="E7" i="3" s="1"/>
  <c r="D2" i="2"/>
  <c r="D3" i="2" s="1"/>
  <c r="E3" i="2" s="1"/>
  <c r="H3" i="2" s="1"/>
  <c r="D8" i="2"/>
  <c r="E8" i="2" s="1"/>
  <c r="H7" i="3" l="1"/>
  <c r="H11" i="3" s="1"/>
  <c r="F11" i="3"/>
  <c r="F5" i="2"/>
  <c r="D5" i="2"/>
  <c r="E5" i="2" s="1"/>
  <c r="D21" i="1"/>
  <c r="D8" i="1"/>
  <c r="F10" i="2" l="1"/>
  <c r="G10" i="2"/>
  <c r="H5" i="2"/>
  <c r="G20" i="1"/>
  <c r="G19" i="1"/>
  <c r="G18" i="1"/>
  <c r="G17" i="1"/>
  <c r="G16" i="1"/>
  <c r="G14" i="1"/>
  <c r="G13" i="1"/>
  <c r="G12" i="1"/>
  <c r="G11" i="1"/>
  <c r="G10" i="1"/>
  <c r="G7" i="1"/>
  <c r="G6" i="1"/>
  <c r="G5" i="1"/>
  <c r="G4" i="1"/>
  <c r="H10" i="2" l="1"/>
  <c r="F21" i="1"/>
  <c r="D9" i="1" l="1"/>
  <c r="F9" i="1" s="1"/>
  <c r="D15" i="1"/>
  <c r="F15" i="1" s="1"/>
  <c r="H15" i="1" l="1"/>
  <c r="H21" i="1" s="1"/>
</calcChain>
</file>

<file path=xl/sharedStrings.xml><?xml version="1.0" encoding="utf-8"?>
<sst xmlns="http://schemas.openxmlformats.org/spreadsheetml/2006/main" count="183" uniqueCount="51">
  <si>
    <t>Type</t>
  </si>
  <si>
    <t>Bank Name</t>
  </si>
  <si>
    <t>To be transferred to</t>
  </si>
  <si>
    <t>Responsibility</t>
  </si>
  <si>
    <t>Available when</t>
  </si>
  <si>
    <t>FD</t>
  </si>
  <si>
    <t>ICICI</t>
  </si>
  <si>
    <t>Instantly</t>
  </si>
  <si>
    <t>Swapnil</t>
  </si>
  <si>
    <t xml:space="preserve">Saraswat </t>
  </si>
  <si>
    <t>SBI</t>
  </si>
  <si>
    <t>Savings</t>
  </si>
  <si>
    <t>Total</t>
  </si>
  <si>
    <t>Amt (INR)</t>
  </si>
  <si>
    <t>As on 23102019</t>
  </si>
  <si>
    <t xml:space="preserve">HDFC </t>
  </si>
  <si>
    <t>RD</t>
  </si>
  <si>
    <t>HSBC</t>
  </si>
  <si>
    <t>Mukta</t>
  </si>
  <si>
    <t>Prospective</t>
  </si>
  <si>
    <t>PF Withdrawl</t>
  </si>
  <si>
    <t>Ipsos FnF</t>
  </si>
  <si>
    <t>Before December</t>
  </si>
  <si>
    <t>Unichem FnF</t>
  </si>
  <si>
    <t>Saraswat Forex Card - Swapnil</t>
  </si>
  <si>
    <t>Saraswat Forex Card - Mukta</t>
  </si>
  <si>
    <t>NA</t>
  </si>
  <si>
    <t>Cash - USD</t>
  </si>
  <si>
    <t>Carried in USD as is</t>
  </si>
  <si>
    <t>LIC Survival Bonus</t>
  </si>
  <si>
    <t>15th Nov 2019</t>
  </si>
  <si>
    <t>Amt in CAD 0n 03112019 (53.59)</t>
  </si>
  <si>
    <t>*this balance is convered balance wherein USD is 70.52 INR</t>
  </si>
  <si>
    <t>First Name</t>
  </si>
  <si>
    <t>MF Withdrawl</t>
  </si>
  <si>
    <t>November End</t>
  </si>
  <si>
    <t>As on 03112019</t>
  </si>
  <si>
    <t>As on 06112019</t>
  </si>
  <si>
    <t>RBC - Swapnil</t>
  </si>
  <si>
    <t>RBC - Mukta</t>
  </si>
  <si>
    <t>Saraswat A/c - Swapnil</t>
  </si>
  <si>
    <t>Final Transfer - RBC Swapnil (Amt)</t>
  </si>
  <si>
    <t>Final Transfer - RBC Mukta (Amt)</t>
  </si>
  <si>
    <t>Final Transfer - Swapnil Forex Card (Amt)</t>
  </si>
  <si>
    <t>Final Transfer - Mukta Forex Card (Amt)</t>
  </si>
  <si>
    <t>Saraswat A/c - Mukta</t>
  </si>
  <si>
    <t>Amt in CAD 0n 17112019 (54.22)</t>
  </si>
  <si>
    <t>*this balance is convered balance wherein USD is 71.70 INR</t>
  </si>
  <si>
    <t>Carried in USD as is and not to be transferred</t>
  </si>
  <si>
    <t>Amt in CAD 0n 22112019 (54.04)</t>
  </si>
  <si>
    <t>Amt in CAD 0n 25112019 (53.96)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</si>
</sst>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2" fillId="2" borderId="0" xfId="0" applyFont="1" applyFill="1" applyAlignment="1"/>
    <xf numFmtId="1" fontId="0" fillId="0" borderId="0" xfId="1" applyNumberFormat="1" applyFont="1" applyAlignment="1">
      <alignment horizontal="center" vertical="center"/>
    </xf>
    <xf numFmtId="1" fontId="2" fillId="2" borderId="0" xfId="1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" fontId="0" fillId="4" borderId="0" xfId="1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1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C10" sqref="C10"/>
    </sheetView>
  </sheetViews>
  <sheetFormatPr defaultRowHeight="14.4" x14ac:dyDescent="0.3"/>
  <cols>
    <col min="1" max="1" width="15.77734375" style="2" bestFit="1" customWidth="1"/>
    <col min="2" max="2" width="12.21875" style="2" customWidth="1"/>
    <col min="3" max="3" width="21" style="2" customWidth="1"/>
    <col min="4" max="4" width="14.77734375" style="2" customWidth="1"/>
    <col min="5" max="5" width="28.33203125" style="2" bestFit="1" customWidth="1"/>
    <col min="6" max="6" width="21.33203125" style="2" customWidth="1"/>
    <col min="7" max="7" width="22.88671875" style="3" customWidth="1"/>
    <col min="8" max="8" width="50.21875" bestFit="1" customWidth="1"/>
  </cols>
  <sheetData>
    <row r="1" spans="1:8" x14ac:dyDescent="0.3">
      <c r="A1" s="1" t="s">
        <v>0</v>
      </c>
      <c r="B1" s="1" t="s">
        <v>1</v>
      </c>
      <c r="C1" s="1" t="s">
        <v>33</v>
      </c>
      <c r="D1" s="1" t="s">
        <v>13</v>
      </c>
      <c r="E1" s="1" t="s">
        <v>2</v>
      </c>
      <c r="F1" s="1" t="s">
        <v>4</v>
      </c>
      <c r="G1" s="1" t="s">
        <v>3</v>
      </c>
    </row>
    <row r="2" spans="1:8" x14ac:dyDescent="0.3">
      <c r="A2" s="2" t="s">
        <v>5</v>
      </c>
      <c r="B2" s="2" t="s">
        <v>6</v>
      </c>
      <c r="C2" s="2" t="s">
        <v>8</v>
      </c>
      <c r="D2" s="5">
        <v>75000</v>
      </c>
      <c r="E2" s="2" t="s">
        <v>38</v>
      </c>
      <c r="F2" s="2" t="s">
        <v>7</v>
      </c>
      <c r="G2" s="2" t="s">
        <v>8</v>
      </c>
    </row>
    <row r="3" spans="1:8" x14ac:dyDescent="0.3">
      <c r="A3" s="2" t="s">
        <v>5</v>
      </c>
      <c r="B3" s="2" t="s">
        <v>9</v>
      </c>
      <c r="C3" s="2" t="s">
        <v>8</v>
      </c>
      <c r="D3" s="5">
        <v>83589</v>
      </c>
      <c r="E3" s="2" t="s">
        <v>38</v>
      </c>
      <c r="F3" s="2" t="s">
        <v>7</v>
      </c>
      <c r="G3" s="2" t="s">
        <v>8</v>
      </c>
    </row>
    <row r="4" spans="1:8" x14ac:dyDescent="0.3">
      <c r="A4" s="2" t="s">
        <v>5</v>
      </c>
      <c r="B4" s="2" t="s">
        <v>10</v>
      </c>
      <c r="C4" s="2" t="s">
        <v>18</v>
      </c>
      <c r="D4" s="5">
        <v>250000</v>
      </c>
      <c r="E4" s="2" t="s">
        <v>39</v>
      </c>
      <c r="F4" s="2" t="s">
        <v>7</v>
      </c>
      <c r="G4" s="2" t="str">
        <f>C4</f>
        <v>Mukta</v>
      </c>
    </row>
    <row r="5" spans="1:8" x14ac:dyDescent="0.3">
      <c r="A5" s="2" t="s">
        <v>5</v>
      </c>
      <c r="B5" s="2" t="s">
        <v>10</v>
      </c>
      <c r="C5" s="2" t="s">
        <v>18</v>
      </c>
      <c r="D5" s="5">
        <v>200000</v>
      </c>
      <c r="E5" s="2" t="s">
        <v>39</v>
      </c>
      <c r="F5" s="2" t="s">
        <v>7</v>
      </c>
      <c r="G5" s="2" t="str">
        <f>C5</f>
        <v>Mukta</v>
      </c>
    </row>
    <row r="6" spans="1:8" x14ac:dyDescent="0.3">
      <c r="A6" s="2" t="s">
        <v>5</v>
      </c>
      <c r="B6" s="2" t="s">
        <v>10</v>
      </c>
      <c r="C6" s="2" t="s">
        <v>18</v>
      </c>
      <c r="D6" s="5">
        <v>63337</v>
      </c>
      <c r="E6" s="2" t="s">
        <v>39</v>
      </c>
      <c r="F6" s="2" t="s">
        <v>7</v>
      </c>
      <c r="G6" s="2" t="str">
        <f>C6</f>
        <v>Mukta</v>
      </c>
    </row>
    <row r="7" spans="1:8" x14ac:dyDescent="0.3">
      <c r="A7" s="2" t="s">
        <v>5</v>
      </c>
      <c r="B7" s="2" t="s">
        <v>10</v>
      </c>
      <c r="C7" s="2" t="s">
        <v>18</v>
      </c>
      <c r="D7" s="5">
        <v>63337</v>
      </c>
      <c r="E7" s="2" t="s">
        <v>39</v>
      </c>
      <c r="F7" s="2" t="s">
        <v>7</v>
      </c>
      <c r="G7" s="2" t="str">
        <f>C7</f>
        <v>Mukta</v>
      </c>
    </row>
    <row r="8" spans="1:8" x14ac:dyDescent="0.3">
      <c r="A8" s="9" t="s">
        <v>27</v>
      </c>
      <c r="B8" s="9" t="s">
        <v>26</v>
      </c>
      <c r="C8" s="9"/>
      <c r="D8" s="10">
        <f>6000*70.52</f>
        <v>423120</v>
      </c>
      <c r="E8" s="9" t="s">
        <v>28</v>
      </c>
      <c r="F8" s="9" t="s">
        <v>7</v>
      </c>
      <c r="G8" s="9" t="s">
        <v>8</v>
      </c>
      <c r="H8" s="9" t="s">
        <v>32</v>
      </c>
    </row>
    <row r="9" spans="1:8" x14ac:dyDescent="0.3">
      <c r="A9" s="29" t="s">
        <v>12</v>
      </c>
      <c r="B9" s="29"/>
      <c r="C9" s="8"/>
      <c r="D9" s="6">
        <f>SUM(D2:D8)</f>
        <v>1158383</v>
      </c>
      <c r="E9" s="4" t="s">
        <v>31</v>
      </c>
      <c r="F9" s="30">
        <f>D9/53.59</f>
        <v>21615.655905952601</v>
      </c>
      <c r="G9" s="30"/>
    </row>
    <row r="10" spans="1:8" x14ac:dyDescent="0.3">
      <c r="A10" s="2" t="s">
        <v>11</v>
      </c>
      <c r="B10" s="2" t="s">
        <v>15</v>
      </c>
      <c r="C10" s="2" t="s">
        <v>8</v>
      </c>
      <c r="D10" s="2">
        <v>85053</v>
      </c>
      <c r="E10" s="2" t="s">
        <v>24</v>
      </c>
      <c r="F10" s="2" t="s">
        <v>36</v>
      </c>
      <c r="G10" s="2" t="str">
        <f>C10</f>
        <v>Swapnil</v>
      </c>
    </row>
    <row r="11" spans="1:8" x14ac:dyDescent="0.3">
      <c r="A11" s="2" t="s">
        <v>11</v>
      </c>
      <c r="B11" s="2" t="s">
        <v>6</v>
      </c>
      <c r="C11" s="2" t="s">
        <v>8</v>
      </c>
      <c r="D11" s="2">
        <v>45331</v>
      </c>
      <c r="E11" s="2" t="s">
        <v>24</v>
      </c>
      <c r="F11" s="2" t="s">
        <v>36</v>
      </c>
      <c r="G11" s="2" t="str">
        <f>C11</f>
        <v>Swapnil</v>
      </c>
    </row>
    <row r="12" spans="1:8" x14ac:dyDescent="0.3">
      <c r="A12" s="2" t="s">
        <v>16</v>
      </c>
      <c r="B12" s="2" t="s">
        <v>6</v>
      </c>
      <c r="C12" s="2" t="s">
        <v>8</v>
      </c>
      <c r="D12" s="2">
        <v>199045</v>
      </c>
      <c r="E12" s="2" t="s">
        <v>24</v>
      </c>
      <c r="F12" s="2" t="s">
        <v>36</v>
      </c>
      <c r="G12" s="2" t="str">
        <f>C12</f>
        <v>Swapnil</v>
      </c>
    </row>
    <row r="13" spans="1:8" x14ac:dyDescent="0.3">
      <c r="A13" s="2" t="s">
        <v>11</v>
      </c>
      <c r="B13" s="2" t="s">
        <v>17</v>
      </c>
      <c r="C13" s="2" t="s">
        <v>18</v>
      </c>
      <c r="D13" s="2">
        <v>68000</v>
      </c>
      <c r="E13" s="2" t="s">
        <v>25</v>
      </c>
      <c r="F13" s="2" t="s">
        <v>37</v>
      </c>
      <c r="G13" s="2" t="str">
        <f>C13</f>
        <v>Mukta</v>
      </c>
    </row>
    <row r="14" spans="1:8" x14ac:dyDescent="0.3">
      <c r="A14" s="2" t="s">
        <v>11</v>
      </c>
      <c r="B14" s="2" t="s">
        <v>10</v>
      </c>
      <c r="C14" s="2" t="s">
        <v>18</v>
      </c>
      <c r="D14" s="2">
        <v>103410</v>
      </c>
      <c r="E14" s="2" t="s">
        <v>25</v>
      </c>
      <c r="F14" s="2" t="s">
        <v>14</v>
      </c>
      <c r="G14" s="2" t="str">
        <f>C14</f>
        <v>Mukta</v>
      </c>
    </row>
    <row r="15" spans="1:8" x14ac:dyDescent="0.3">
      <c r="A15" s="29" t="s">
        <v>12</v>
      </c>
      <c r="B15" s="29"/>
      <c r="C15" s="8"/>
      <c r="D15" s="6">
        <f>SUM(D10:D14)</f>
        <v>500839</v>
      </c>
      <c r="E15" s="4" t="s">
        <v>31</v>
      </c>
      <c r="F15" s="30">
        <f>D15/53.59</f>
        <v>9345.7548050009318</v>
      </c>
      <c r="G15" s="30"/>
      <c r="H15" s="7">
        <f>F15+F9</f>
        <v>30961.410710953533</v>
      </c>
    </row>
    <row r="16" spans="1:8" x14ac:dyDescent="0.3">
      <c r="A16" s="2" t="s">
        <v>29</v>
      </c>
      <c r="B16" s="2" t="s">
        <v>15</v>
      </c>
      <c r="C16" s="2" t="s">
        <v>8</v>
      </c>
      <c r="D16" s="2">
        <v>20000</v>
      </c>
      <c r="E16" s="2" t="s">
        <v>24</v>
      </c>
      <c r="F16" s="2" t="s">
        <v>30</v>
      </c>
      <c r="G16" s="2" t="str">
        <f>C16</f>
        <v>Swapnil</v>
      </c>
    </row>
    <row r="17" spans="1:8" x14ac:dyDescent="0.3">
      <c r="A17" s="2" t="s">
        <v>20</v>
      </c>
      <c r="B17" s="2" t="s">
        <v>6</v>
      </c>
      <c r="C17" s="2" t="s">
        <v>8</v>
      </c>
      <c r="D17" s="2">
        <v>210000</v>
      </c>
      <c r="E17" s="2" t="s">
        <v>24</v>
      </c>
      <c r="F17" s="2" t="s">
        <v>22</v>
      </c>
      <c r="G17" s="2" t="str">
        <f>C17</f>
        <v>Swapnil</v>
      </c>
    </row>
    <row r="18" spans="1:8" x14ac:dyDescent="0.3">
      <c r="A18" s="2" t="s">
        <v>21</v>
      </c>
      <c r="B18" s="2" t="s">
        <v>15</v>
      </c>
      <c r="C18" s="2" t="s">
        <v>8</v>
      </c>
      <c r="D18" s="2">
        <v>50000</v>
      </c>
      <c r="E18" s="2" t="s">
        <v>24</v>
      </c>
      <c r="F18" s="2" t="s">
        <v>22</v>
      </c>
      <c r="G18" s="2" t="str">
        <f>C18</f>
        <v>Swapnil</v>
      </c>
    </row>
    <row r="19" spans="1:8" x14ac:dyDescent="0.3">
      <c r="A19" s="2" t="s">
        <v>34</v>
      </c>
      <c r="B19" s="2" t="s">
        <v>10</v>
      </c>
      <c r="C19" s="2" t="s">
        <v>18</v>
      </c>
      <c r="D19" s="2">
        <v>350000</v>
      </c>
      <c r="E19" s="2" t="s">
        <v>25</v>
      </c>
      <c r="F19" s="2" t="s">
        <v>35</v>
      </c>
      <c r="G19" s="2" t="str">
        <f>C19</f>
        <v>Mukta</v>
      </c>
    </row>
    <row r="20" spans="1:8" x14ac:dyDescent="0.3">
      <c r="A20" s="2" t="s">
        <v>23</v>
      </c>
      <c r="B20" s="2" t="s">
        <v>10</v>
      </c>
      <c r="C20" s="2" t="s">
        <v>18</v>
      </c>
      <c r="D20" s="2">
        <v>77095</v>
      </c>
      <c r="E20" s="2" t="s">
        <v>39</v>
      </c>
      <c r="F20" s="2" t="s">
        <v>19</v>
      </c>
      <c r="G20" s="2" t="str">
        <f>C20</f>
        <v>Mukta</v>
      </c>
    </row>
    <row r="21" spans="1:8" x14ac:dyDescent="0.3">
      <c r="A21" s="29" t="s">
        <v>12</v>
      </c>
      <c r="B21" s="29"/>
      <c r="C21" s="8"/>
      <c r="D21" s="6">
        <f>SUM(D16:D20)</f>
        <v>707095</v>
      </c>
      <c r="E21" s="4" t="s">
        <v>31</v>
      </c>
      <c r="F21" s="30">
        <f>D21/53.59</f>
        <v>13194.532562045157</v>
      </c>
      <c r="G21" s="30"/>
      <c r="H21" s="7">
        <f>F21+H15</f>
        <v>44155.943272998687</v>
      </c>
    </row>
  </sheetData>
  <autoFilter ref="A1:H22" xr:uid="{BC568C27-E47C-4DD9-98BB-FA2FD866A44B}"/>
  <mergeCells count="6">
    <mergeCell ref="A9:B9"/>
    <mergeCell ref="F9:G9"/>
    <mergeCell ref="A15:B15"/>
    <mergeCell ref="F15:G15"/>
    <mergeCell ref="A21:B21"/>
    <mergeCell ref="F21:G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27BDF-B815-4A7E-8277-EB8E7138109E}">
  <dimension ref="A1:I12"/>
  <sheetViews>
    <sheetView tabSelected="1" zoomScale="90" zoomScaleNormal="90" workbookViewId="0">
      <selection activeCell="H8" sqref="H8"/>
    </sheetView>
  </sheetViews>
  <sheetFormatPr defaultRowHeight="14.4" x14ac:dyDescent="0.3"/>
  <cols>
    <col min="1" max="1" width="15.77734375" style="2" bestFit="1" customWidth="1"/>
    <col min="2" max="2" width="12.21875" style="2" customWidth="1"/>
    <col min="3" max="3" width="21" style="2" customWidth="1"/>
    <col min="4" max="4" width="14.77734375" style="2" customWidth="1"/>
    <col min="5" max="5" width="30.44140625" style="2" bestFit="1" customWidth="1"/>
    <col min="6" max="6" width="23" style="2" customWidth="1"/>
    <col min="7" max="7" width="25.77734375" style="2" customWidth="1"/>
    <col min="8" max="8" width="45.6640625" customWidth="1"/>
  </cols>
  <sheetData>
    <row r="1" spans="1:9" s="18" customFormat="1" ht="28.8" x14ac:dyDescent="0.3">
      <c r="A1" s="17" t="s">
        <v>0</v>
      </c>
      <c r="B1" s="17" t="s">
        <v>1</v>
      </c>
      <c r="C1" s="17" t="s">
        <v>33</v>
      </c>
      <c r="D1" s="17" t="s">
        <v>13</v>
      </c>
      <c r="E1" s="17" t="s">
        <v>2</v>
      </c>
      <c r="F1" s="17" t="s">
        <v>41</v>
      </c>
      <c r="G1" s="17" t="s">
        <v>43</v>
      </c>
      <c r="H1" s="20" t="s">
        <v>49</v>
      </c>
    </row>
    <row r="2" spans="1:9" s="15" customFormat="1" ht="40.799999999999997" hidden="1" customHeight="1" x14ac:dyDescent="0.3">
      <c r="A2" s="13" t="s">
        <v>27</v>
      </c>
      <c r="B2" s="13" t="s">
        <v>26</v>
      </c>
      <c r="C2" s="13"/>
      <c r="D2" s="10">
        <f>6000*71.7</f>
        <v>430200</v>
      </c>
      <c r="E2" s="13" t="s">
        <v>28</v>
      </c>
      <c r="F2" s="31" t="s">
        <v>48</v>
      </c>
      <c r="G2" s="31"/>
      <c r="H2" s="14" t="s">
        <v>47</v>
      </c>
    </row>
    <row r="3" spans="1:9" hidden="1" x14ac:dyDescent="0.3">
      <c r="A3" s="29" t="s">
        <v>12</v>
      </c>
      <c r="B3" s="29"/>
      <c r="C3" s="11"/>
      <c r="D3" s="6">
        <f>SUM(D2:D2)</f>
        <v>430200</v>
      </c>
      <c r="E3" s="16">
        <f>D3/54.22</f>
        <v>7934.3415713758759</v>
      </c>
      <c r="F3" s="4" t="s">
        <v>46</v>
      </c>
      <c r="G3" s="4"/>
      <c r="H3" s="7">
        <f>E3</f>
        <v>7934.3415713758759</v>
      </c>
    </row>
    <row r="4" spans="1:9" x14ac:dyDescent="0.3">
      <c r="A4" s="2" t="s">
        <v>11</v>
      </c>
      <c r="B4" s="2" t="s">
        <v>9</v>
      </c>
      <c r="C4" s="2" t="s">
        <v>8</v>
      </c>
      <c r="D4" s="2">
        <v>440000</v>
      </c>
      <c r="E4" s="2" t="s">
        <v>26</v>
      </c>
      <c r="F4" s="12">
        <f>D4</f>
        <v>440000</v>
      </c>
      <c r="G4" s="12"/>
    </row>
    <row r="5" spans="1:9" x14ac:dyDescent="0.3">
      <c r="A5" s="29" t="s">
        <v>12</v>
      </c>
      <c r="B5" s="29"/>
      <c r="C5" s="11"/>
      <c r="D5" s="6">
        <f>SUM(D4:D4)</f>
        <v>440000</v>
      </c>
      <c r="E5" s="16">
        <f>D5/54.04</f>
        <v>8142.1169504071058</v>
      </c>
      <c r="F5" s="16">
        <f>SUM(F4:F4)/54.04</f>
        <v>8142.1169504071058</v>
      </c>
      <c r="G5" s="16">
        <f>SUM(G4:G4)/54.04</f>
        <v>0</v>
      </c>
      <c r="H5" s="7">
        <f>G5+F5</f>
        <v>8142.1169504071058</v>
      </c>
    </row>
    <row r="6" spans="1:9" x14ac:dyDescent="0.3">
      <c r="A6" s="2" t="s">
        <v>20</v>
      </c>
      <c r="B6" s="2" t="s">
        <v>6</v>
      </c>
      <c r="C6" s="2" t="s">
        <v>8</v>
      </c>
      <c r="D6" s="2">
        <v>210000</v>
      </c>
      <c r="E6" s="2" t="s">
        <v>40</v>
      </c>
      <c r="F6" s="12"/>
      <c r="G6" s="12">
        <v>210000</v>
      </c>
    </row>
    <row r="7" spans="1:9" x14ac:dyDescent="0.3">
      <c r="A7" s="2" t="s">
        <v>21</v>
      </c>
      <c r="B7" s="2" t="s">
        <v>15</v>
      </c>
      <c r="C7" s="2" t="s">
        <v>8</v>
      </c>
      <c r="D7" s="2">
        <v>90000</v>
      </c>
      <c r="E7" s="2" t="s">
        <v>40</v>
      </c>
      <c r="F7" s="12"/>
      <c r="G7" s="12">
        <f>D7</f>
        <v>90000</v>
      </c>
      <c r="H7" s="23"/>
      <c r="I7" s="22"/>
    </row>
    <row r="8" spans="1:9" x14ac:dyDescent="0.3">
      <c r="A8" s="29" t="s">
        <v>12</v>
      </c>
      <c r="B8" s="29"/>
      <c r="C8" s="11"/>
      <c r="D8" s="6">
        <f>SUM(D6:D7)</f>
        <v>300000</v>
      </c>
      <c r="E8" s="16">
        <f>D8/54.04</f>
        <v>5551.4433752775722</v>
      </c>
      <c r="F8" s="16">
        <f>F6/54.04</f>
        <v>0</v>
      </c>
      <c r="G8" s="16">
        <f>SUM(G6:G7)/54.04</f>
        <v>5551.4433752775722</v>
      </c>
      <c r="H8" s="7">
        <f>G8+F8</f>
        <v>5551.4433752775722</v>
      </c>
    </row>
    <row r="10" spans="1:9" x14ac:dyDescent="0.3">
      <c r="F10" s="21">
        <f>F8+F5</f>
        <v>8142.1169504071058</v>
      </c>
      <c r="G10" s="21">
        <f>G8+G5</f>
        <v>5551.4433752775722</v>
      </c>
      <c r="H10" s="21">
        <f>H8+H5</f>
        <v>13693.560325684677</v>
      </c>
    </row>
    <row r="12" spans="1:9" x14ac:dyDescent="0.3">
      <c r="F12" s="12"/>
      <c r="G12" s="12"/>
      <c r="H12" s="21"/>
    </row>
  </sheetData>
  <autoFilter ref="A1:H9" xr:uid="{BC568C27-E47C-4DD9-98BB-FA2FD866A44B}"/>
  <mergeCells count="4">
    <mergeCell ref="A3:B3"/>
    <mergeCell ref="A5:B5"/>
    <mergeCell ref="A8:B8"/>
    <mergeCell ref="F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D43B-A367-4108-801D-F362A59BB919}">
  <dimension ref="A1:H14"/>
  <sheetViews>
    <sheetView zoomScale="90" zoomScaleNormal="90" workbookViewId="0">
      <selection activeCell="D10" sqref="D10"/>
    </sheetView>
  </sheetViews>
  <sheetFormatPr defaultRowHeight="14.4" x14ac:dyDescent="0.3"/>
  <cols>
    <col min="1" max="1" width="15.77734375" style="2" bestFit="1" customWidth="1"/>
    <col min="2" max="2" width="12.21875" style="2" customWidth="1"/>
    <col min="3" max="3" width="21" style="2" customWidth="1"/>
    <col min="4" max="4" width="14.77734375" style="2" customWidth="1"/>
    <col min="5" max="5" width="30.44140625" style="2" bestFit="1" customWidth="1"/>
    <col min="6" max="6" width="19.5546875" style="2" customWidth="1"/>
    <col min="7" max="7" width="27.21875" style="2" customWidth="1"/>
    <col min="8" max="8" width="45.6640625" customWidth="1"/>
  </cols>
  <sheetData>
    <row r="1" spans="1:8" s="18" customFormat="1" ht="28.8" x14ac:dyDescent="0.3">
      <c r="A1" s="17" t="s">
        <v>0</v>
      </c>
      <c r="B1" s="17" t="s">
        <v>1</v>
      </c>
      <c r="C1" s="17" t="s">
        <v>33</v>
      </c>
      <c r="D1" s="17" t="s">
        <v>13</v>
      </c>
      <c r="E1" s="17" t="s">
        <v>2</v>
      </c>
      <c r="F1" s="17" t="s">
        <v>42</v>
      </c>
      <c r="G1" s="17" t="s">
        <v>44</v>
      </c>
      <c r="H1" s="20" t="s">
        <v>49</v>
      </c>
    </row>
    <row r="2" spans="1:8" s="15" customFormat="1" ht="40.799999999999997" hidden="1" customHeight="1" x14ac:dyDescent="0.3">
      <c r="A2" s="13" t="s">
        <v>27</v>
      </c>
      <c r="B2" s="13" t="s">
        <v>26</v>
      </c>
      <c r="C2" s="13"/>
      <c r="D2" s="10">
        <f>6000*71.7</f>
        <v>430200</v>
      </c>
      <c r="E2" s="13" t="s">
        <v>28</v>
      </c>
      <c r="F2" s="13"/>
      <c r="G2" s="13"/>
      <c r="H2" s="14" t="s">
        <v>47</v>
      </c>
    </row>
    <row r="3" spans="1:8" hidden="1" x14ac:dyDescent="0.3">
      <c r="A3" s="29" t="s">
        <v>12</v>
      </c>
      <c r="B3" s="29"/>
      <c r="C3" s="19"/>
      <c r="D3" s="6">
        <f>SUM(D2:D2)</f>
        <v>430200</v>
      </c>
      <c r="E3" s="16">
        <f>D3/54.22</f>
        <v>7934.3415713758759</v>
      </c>
      <c r="F3" s="4"/>
      <c r="G3" s="4"/>
      <c r="H3" s="7">
        <f>E3</f>
        <v>7934.3415713758759</v>
      </c>
    </row>
    <row r="4" spans="1:8" x14ac:dyDescent="0.3">
      <c r="A4" s="2" t="s">
        <v>11</v>
      </c>
      <c r="B4" s="2" t="s">
        <v>17</v>
      </c>
      <c r="C4" s="2" t="s">
        <v>18</v>
      </c>
      <c r="D4" s="2">
        <v>20000</v>
      </c>
      <c r="E4" s="2" t="s">
        <v>45</v>
      </c>
      <c r="F4" s="2">
        <f>D4*0.75</f>
        <v>15000</v>
      </c>
      <c r="G4" s="2">
        <f>D4*0.25</f>
        <v>5000</v>
      </c>
    </row>
    <row r="5" spans="1:8" x14ac:dyDescent="0.3">
      <c r="A5" s="2" t="s">
        <v>11</v>
      </c>
      <c r="B5" s="2" t="s">
        <v>10</v>
      </c>
      <c r="C5" s="2" t="s">
        <v>18</v>
      </c>
      <c r="D5" s="2">
        <v>710000</v>
      </c>
      <c r="E5" s="2" t="s">
        <v>45</v>
      </c>
      <c r="F5" s="2">
        <f t="shared" ref="F5:F6" si="0">D5*0.75</f>
        <v>532500</v>
      </c>
      <c r="G5" s="2">
        <f t="shared" ref="G5:G6" si="1">D5*0.25</f>
        <v>177500</v>
      </c>
    </row>
    <row r="6" spans="1:8" x14ac:dyDescent="0.3">
      <c r="A6" s="2" t="s">
        <v>11</v>
      </c>
      <c r="B6" s="2" t="s">
        <v>9</v>
      </c>
      <c r="C6" s="2" t="s">
        <v>18</v>
      </c>
      <c r="D6" s="2">
        <f>30000+77095</f>
        <v>107095</v>
      </c>
      <c r="E6" s="2" t="s">
        <v>26</v>
      </c>
      <c r="F6" s="12">
        <f t="shared" si="0"/>
        <v>80321.25</v>
      </c>
      <c r="G6" s="12">
        <f t="shared" si="1"/>
        <v>26773.75</v>
      </c>
    </row>
    <row r="7" spans="1:8" x14ac:dyDescent="0.3">
      <c r="A7" s="29" t="s">
        <v>12</v>
      </c>
      <c r="B7" s="29"/>
      <c r="C7" s="19"/>
      <c r="D7" s="6">
        <f>SUM(D4:D6)</f>
        <v>837095</v>
      </c>
      <c r="E7" s="16">
        <f>D7/54.04</f>
        <v>15490.284974093265</v>
      </c>
      <c r="F7" s="16">
        <f>SUM(F4:F6)/54.04</f>
        <v>11617.713730569949</v>
      </c>
      <c r="G7" s="16">
        <f>SUM(G4:G6)/54.04</f>
        <v>3872.5712435233163</v>
      </c>
      <c r="H7" s="7">
        <f>F7+G7</f>
        <v>15490.284974093265</v>
      </c>
    </row>
    <row r="8" spans="1:8" x14ac:dyDescent="0.3">
      <c r="A8" s="2" t="s">
        <v>34</v>
      </c>
      <c r="B8" s="2" t="s">
        <v>10</v>
      </c>
      <c r="C8" s="2" t="s">
        <v>18</v>
      </c>
      <c r="D8" s="2">
        <v>420000</v>
      </c>
      <c r="E8" s="2" t="s">
        <v>45</v>
      </c>
      <c r="F8" s="12">
        <f t="shared" ref="F8" si="2">D8*0.75</f>
        <v>315000</v>
      </c>
      <c r="G8" s="12">
        <f t="shared" ref="G8" si="3">D8*0.25</f>
        <v>105000</v>
      </c>
    </row>
    <row r="9" spans="1:8" x14ac:dyDescent="0.3">
      <c r="A9" s="29" t="s">
        <v>12</v>
      </c>
      <c r="B9" s="29"/>
      <c r="C9" s="19"/>
      <c r="D9" s="6">
        <f>SUM(D8:D8)</f>
        <v>420000</v>
      </c>
      <c r="E9" s="16">
        <f>D9/54.04</f>
        <v>7772.020725388601</v>
      </c>
      <c r="F9" s="16">
        <f>SUM(F8)/54.04</f>
        <v>5829.015544041451</v>
      </c>
      <c r="G9" s="16">
        <f>SUM(G8)/54.04</f>
        <v>1943.0051813471503</v>
      </c>
      <c r="H9" s="7">
        <f>F9+G9</f>
        <v>7772.020725388601</v>
      </c>
    </row>
    <row r="11" spans="1:8" x14ac:dyDescent="0.3">
      <c r="F11" s="21">
        <f>F9+F7</f>
        <v>17446.7292746114</v>
      </c>
      <c r="G11" s="21">
        <f>G9+G7</f>
        <v>5815.5764248704663</v>
      </c>
      <c r="H11" s="21">
        <f>H9+H7</f>
        <v>23262.305699481865</v>
      </c>
    </row>
    <row r="14" spans="1:8" x14ac:dyDescent="0.3">
      <c r="F14" s="32"/>
      <c r="G14" s="32"/>
      <c r="H14" s="24"/>
    </row>
  </sheetData>
  <autoFilter ref="A1:H10" xr:uid="{BC568C27-E47C-4DD9-98BB-FA2FD866A44B}"/>
  <mergeCells count="4">
    <mergeCell ref="A3:B3"/>
    <mergeCell ref="A7:B7"/>
    <mergeCell ref="A9:B9"/>
    <mergeCell ref="F14:G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FBBE-535E-4AA1-A037-5165B195343B}">
  <dimension ref="A1:H11"/>
  <sheetViews>
    <sheetView zoomScale="90" zoomScaleNormal="90" workbookViewId="0">
      <selection activeCell="E4" sqref="E4"/>
    </sheetView>
  </sheetViews>
  <sheetFormatPr defaultRowHeight="14.4" x14ac:dyDescent="0.3"/>
  <cols>
    <col min="1" max="1" width="15.77734375" style="2" bestFit="1" customWidth="1"/>
    <col min="2" max="2" width="12.21875" style="2" customWidth="1"/>
    <col min="3" max="3" width="21" style="2" customWidth="1"/>
    <col min="4" max="4" width="14.77734375" style="2" customWidth="1"/>
    <col min="5" max="5" width="30.44140625" style="2" bestFit="1" customWidth="1"/>
    <col min="6" max="6" width="19.5546875" style="2" customWidth="1"/>
    <col min="7" max="7" width="27.21875" style="2" customWidth="1"/>
    <col min="8" max="8" width="45.6640625" customWidth="1"/>
  </cols>
  <sheetData>
    <row r="1" spans="1:8" s="18" customFormat="1" ht="28.8" x14ac:dyDescent="0.3">
      <c r="A1" s="17" t="s">
        <v>0</v>
      </c>
      <c r="B1" s="17" t="s">
        <v>1</v>
      </c>
      <c r="C1" s="17" t="s">
        <v>33</v>
      </c>
      <c r="D1" s="17" t="s">
        <v>13</v>
      </c>
      <c r="E1" s="17" t="s">
        <v>2</v>
      </c>
      <c r="F1" s="17" t="s">
        <v>42</v>
      </c>
      <c r="G1" s="17" t="s">
        <v>44</v>
      </c>
      <c r="H1" s="20" t="s">
        <v>50</v>
      </c>
    </row>
    <row r="2" spans="1:8" s="15" customFormat="1" ht="40.799999999999997" hidden="1" customHeight="1" x14ac:dyDescent="0.3">
      <c r="A2" s="13" t="s">
        <v>27</v>
      </c>
      <c r="B2" s="13" t="s">
        <v>26</v>
      </c>
      <c r="C2" s="13"/>
      <c r="D2" s="10">
        <f>6000*71.7</f>
        <v>430200</v>
      </c>
      <c r="E2" s="13" t="s">
        <v>28</v>
      </c>
      <c r="F2" s="13"/>
      <c r="G2" s="13"/>
      <c r="H2" s="14" t="s">
        <v>47</v>
      </c>
    </row>
    <row r="3" spans="1:8" hidden="1" x14ac:dyDescent="0.3">
      <c r="A3" s="29" t="s">
        <v>12</v>
      </c>
      <c r="B3" s="29"/>
      <c r="C3" s="25"/>
      <c r="D3" s="6">
        <f>SUM(D2:D2)</f>
        <v>430200</v>
      </c>
      <c r="E3" s="16">
        <f>D3/54.22</f>
        <v>7934.3415713758759</v>
      </c>
      <c r="F3" s="4"/>
      <c r="G3" s="4"/>
      <c r="H3" s="7">
        <f>E3</f>
        <v>7934.3415713758759</v>
      </c>
    </row>
    <row r="4" spans="1:8" x14ac:dyDescent="0.3">
      <c r="A4" s="2" t="s">
        <v>11</v>
      </c>
      <c r="B4" s="2" t="s">
        <v>10</v>
      </c>
      <c r="C4" s="2" t="s">
        <v>18</v>
      </c>
      <c r="D4" s="2">
        <v>635000</v>
      </c>
      <c r="E4" s="2" t="s">
        <v>45</v>
      </c>
      <c r="F4" s="2">
        <f t="shared" ref="F4:F5" si="0">D4*0.75</f>
        <v>476250</v>
      </c>
      <c r="G4" s="2">
        <f t="shared" ref="G4:G5" si="1">D4*0.25</f>
        <v>158750</v>
      </c>
    </row>
    <row r="5" spans="1:8" x14ac:dyDescent="0.3">
      <c r="A5" s="2" t="s">
        <v>11</v>
      </c>
      <c r="B5" s="2" t="s">
        <v>9</v>
      </c>
      <c r="C5" s="2" t="s">
        <v>18</v>
      </c>
      <c r="D5" s="2">
        <v>605000</v>
      </c>
      <c r="E5" s="2" t="s">
        <v>26</v>
      </c>
      <c r="F5" s="12">
        <f t="shared" si="0"/>
        <v>453750</v>
      </c>
      <c r="G5" s="12">
        <f t="shared" si="1"/>
        <v>151250</v>
      </c>
    </row>
    <row r="6" spans="1:8" x14ac:dyDescent="0.3">
      <c r="A6" s="29" t="s">
        <v>12</v>
      </c>
      <c r="B6" s="29"/>
      <c r="C6" s="25"/>
      <c r="D6" s="6">
        <f>SUM(D4:D5)</f>
        <v>1240000</v>
      </c>
      <c r="E6" s="16">
        <f>D6/53.96</f>
        <v>22979.985174203113</v>
      </c>
      <c r="F6" s="16">
        <f>SUM(F4:F5)/53.96</f>
        <v>17234.988880652334</v>
      </c>
      <c r="G6" s="16">
        <f>SUM(G4:G5)/53.96</f>
        <v>5744.9962935507783</v>
      </c>
      <c r="H6" s="7">
        <f>F6+G6</f>
        <v>22979.985174203113</v>
      </c>
    </row>
    <row r="8" spans="1:8" x14ac:dyDescent="0.3">
      <c r="F8" s="2">
        <v>20200</v>
      </c>
      <c r="G8" s="2">
        <v>2750</v>
      </c>
    </row>
    <row r="9" spans="1:8" x14ac:dyDescent="0.3">
      <c r="F9" s="26">
        <v>8123</v>
      </c>
      <c r="G9" s="26">
        <v>5550</v>
      </c>
      <c r="H9" s="24"/>
    </row>
    <row r="10" spans="1:8" x14ac:dyDescent="0.3">
      <c r="F10" s="1">
        <f>SUM(F8:F9)</f>
        <v>28323</v>
      </c>
      <c r="G10" s="1">
        <f>SUM(G8:G9)</f>
        <v>8300</v>
      </c>
      <c r="H10" s="27">
        <f>G10+F10</f>
        <v>36623</v>
      </c>
    </row>
    <row r="11" spans="1:8" x14ac:dyDescent="0.3">
      <c r="H11" s="28"/>
    </row>
  </sheetData>
  <autoFilter ref="A1:H6" xr:uid="{BC568C27-E47C-4DD9-98BB-FA2FD866A44B}"/>
  <mergeCells count="2">
    <mergeCell ref="A3:B3"/>
    <mergeCell ref="A6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Swap_22112019</vt:lpstr>
      <vt:lpstr>Mukta_22112019 </vt:lpstr>
      <vt:lpstr>Mukta_25112019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Mukta &amp; Swapnil</dc:creator>
  <cp:lastModifiedBy>Mukta &amp; Swapnil</cp:lastModifiedBy>
  <dcterms:created xsi:type="dcterms:W3CDTF">2015-06-05T18:17:20Z</dcterms:created>
  <dcterms:modified xsi:type="dcterms:W3CDTF">2019-11-25T19:31:45Z</dcterms:modified>
</cp:coreProperties>
</file>