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ukta &amp; Swapnil\Desktop\Daily Work - Canada Migration\"/>
    </mc:Choice>
  </mc:AlternateContent>
  <xr:revisionPtr revIDLastSave="0" documentId="13_ncr:1_{7CDFC9E5-09BC-41BB-80FB-7882851628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9032020" sheetId="1" r:id="rId1"/>
    <sheet name="Salary Calculation" sheetId="6" r:id="rId2"/>
    <sheet name="Furniture Purchase for 591 Shep" sheetId="3" r:id="rId3"/>
    <sheet name="MF Accept NRI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2" i="1" l="1"/>
  <c r="E13" i="1"/>
  <c r="M15" i="6" l="1"/>
  <c r="F15" i="6"/>
  <c r="N6" i="6"/>
  <c r="L6" i="6"/>
  <c r="N5" i="6"/>
  <c r="L5" i="6"/>
  <c r="N4" i="6"/>
  <c r="L4" i="6"/>
  <c r="N3" i="6"/>
  <c r="L3" i="6"/>
  <c r="M6" i="6" s="1"/>
  <c r="M8" i="6" s="1"/>
  <c r="O2" i="6"/>
  <c r="M2" i="6"/>
  <c r="M13" i="6"/>
  <c r="K6" i="6"/>
  <c r="F13" i="6"/>
  <c r="R11" i="6"/>
  <c r="H8" i="6"/>
  <c r="H6" i="6"/>
  <c r="E6" i="6"/>
  <c r="E5" i="6"/>
  <c r="E4" i="6"/>
  <c r="E3" i="6"/>
  <c r="F6" i="6" s="1"/>
  <c r="F2" i="6"/>
  <c r="O6" i="6" l="1"/>
  <c r="O8" i="6" s="1"/>
  <c r="K8" i="6"/>
  <c r="F8" i="6"/>
  <c r="D2" i="6"/>
  <c r="C5" i="6" l="1"/>
  <c r="C3" i="6"/>
  <c r="C6" i="6"/>
  <c r="C4" i="6"/>
  <c r="E16" i="3"/>
  <c r="E12" i="3"/>
  <c r="D11" i="3"/>
  <c r="E2" i="3" s="1"/>
  <c r="E18" i="3" s="1"/>
  <c r="D6" i="6" l="1"/>
  <c r="D8" i="6" s="1"/>
  <c r="K11" i="1"/>
  <c r="K14" i="1" l="1"/>
  <c r="K15" i="1" s="1"/>
  <c r="L15" i="1" s="1"/>
  <c r="L12" i="1"/>
  <c r="L10" i="1"/>
  <c r="L7" i="1"/>
  <c r="L9" i="1"/>
  <c r="L8" i="1"/>
  <c r="L6" i="1"/>
  <c r="L5" i="1"/>
  <c r="L4" i="1"/>
  <c r="L3" i="1"/>
  <c r="L14" i="1" l="1"/>
</calcChain>
</file>

<file path=xl/sharedStrings.xml><?xml version="1.0" encoding="utf-8"?>
<sst xmlns="http://schemas.openxmlformats.org/spreadsheetml/2006/main" count="166" uniqueCount="101">
  <si>
    <t>Expences</t>
  </si>
  <si>
    <t>Account</t>
  </si>
  <si>
    <t>Name</t>
  </si>
  <si>
    <t>Mode</t>
  </si>
  <si>
    <t>Income - Cash Balance in Bank and Travel Card</t>
  </si>
  <si>
    <t>Balance</t>
  </si>
  <si>
    <t>Swapnil</t>
  </si>
  <si>
    <t>Savings</t>
  </si>
  <si>
    <t xml:space="preserve">Bank </t>
  </si>
  <si>
    <t>Bank/ Card</t>
  </si>
  <si>
    <t>RBC</t>
  </si>
  <si>
    <t>Checking</t>
  </si>
  <si>
    <t>Mukta</t>
  </si>
  <si>
    <t>Joint</t>
  </si>
  <si>
    <t>Travel Card</t>
  </si>
  <si>
    <t>Thomas Cook</t>
  </si>
  <si>
    <t>Frequency</t>
  </si>
  <si>
    <t>Type</t>
  </si>
  <si>
    <t>Mobile Bill</t>
  </si>
  <si>
    <t>Monthly</t>
  </si>
  <si>
    <t>Amount/ month</t>
  </si>
  <si>
    <t>Amount/ Year</t>
  </si>
  <si>
    <t>Presto Card</t>
  </si>
  <si>
    <t>House Rent</t>
  </si>
  <si>
    <t>Grocery</t>
  </si>
  <si>
    <t>Home Internet</t>
  </si>
  <si>
    <t>Total Expenditure</t>
  </si>
  <si>
    <t>Hydro</t>
  </si>
  <si>
    <t>Tenant Insurenace</t>
  </si>
  <si>
    <t>Annual</t>
  </si>
  <si>
    <t>Furniture</t>
  </si>
  <si>
    <t>Pruchase From</t>
  </si>
  <si>
    <t>Paid from</t>
  </si>
  <si>
    <t>Reading Lamp</t>
  </si>
  <si>
    <t>Qty</t>
  </si>
  <si>
    <t>Ikea</t>
  </si>
  <si>
    <t>Total Amt</t>
  </si>
  <si>
    <t>White bulb</t>
  </si>
  <si>
    <t>Reading Bulb</t>
  </si>
  <si>
    <t>Coffee Table</t>
  </si>
  <si>
    <t>3 Drawer Chest</t>
  </si>
  <si>
    <t>Tv Unit with Drawer</t>
  </si>
  <si>
    <t>Sofa cum Bed</t>
  </si>
  <si>
    <t>Armchair</t>
  </si>
  <si>
    <t>Chair</t>
  </si>
  <si>
    <t>Tax +Delivery</t>
  </si>
  <si>
    <t>NA</t>
  </si>
  <si>
    <t>Grand Total</t>
  </si>
  <si>
    <t>Metal Bed Frame</t>
  </si>
  <si>
    <t>Amazon</t>
  </si>
  <si>
    <t>Coffee Mug Set</t>
  </si>
  <si>
    <t>18 piece dinner set</t>
  </si>
  <si>
    <t>Wayfair Mattress</t>
  </si>
  <si>
    <t>Wayfair</t>
  </si>
  <si>
    <t>Swapnil Credit Card</t>
  </si>
  <si>
    <t>Swapnil Forex Card</t>
  </si>
  <si>
    <t>Mukta Forex Card</t>
  </si>
  <si>
    <t>Already Paid for an year</t>
  </si>
  <si>
    <t>Total Actual exp per month (Excl Insurance)</t>
  </si>
  <si>
    <t>Delivery</t>
  </si>
  <si>
    <t>1. Birla Sun Life Mutual Fund</t>
  </si>
  <si>
    <t>2. SBI Mutual Fund</t>
  </si>
  <si>
    <t>3. UTI Mutual Fund</t>
  </si>
  <si>
    <t>4. ICICI Prudential Mutual Fund</t>
  </si>
  <si>
    <t>5. DHFL Pramerica Mutual Fund</t>
  </si>
  <si>
    <t>6. L&amp;T Mutual Fund</t>
  </si>
  <si>
    <t>7. PPFAS Mutual Fund</t>
  </si>
  <si>
    <t>8. Sundaram Mutual Fund</t>
  </si>
  <si>
    <t>Misc</t>
  </si>
  <si>
    <t>Income per year - Swapnil</t>
  </si>
  <si>
    <t>Income per month - Swapnil</t>
  </si>
  <si>
    <t>Income Bi Monthly - Swapnil</t>
  </si>
  <si>
    <t>Expences per month for 2020</t>
  </si>
  <si>
    <t>Already Paid for the year</t>
  </si>
  <si>
    <t>Salary</t>
  </si>
  <si>
    <t>Swapnil - Mobile</t>
  </si>
  <si>
    <t xml:space="preserve">Monthly 22 </t>
  </si>
  <si>
    <t>Fedral Tax</t>
  </si>
  <si>
    <t>Swapnil - Presto</t>
  </si>
  <si>
    <t>Govt Pension</t>
  </si>
  <si>
    <t>Mukta - Mobile</t>
  </si>
  <si>
    <t>EI</t>
  </si>
  <si>
    <t>Mukta - Presto</t>
  </si>
  <si>
    <t>Emp Benefit</t>
  </si>
  <si>
    <t>Net Pay before Savings and TFSA Contribution (a)</t>
  </si>
  <si>
    <t>Monthly Mandatory Savings</t>
  </si>
  <si>
    <t>Monthly TFSA Contri</t>
  </si>
  <si>
    <t>Total Expenditure (b)</t>
  </si>
  <si>
    <t>Savings (c)</t>
  </si>
  <si>
    <t>Income per year - Mukta</t>
  </si>
  <si>
    <t>Income per month - Mukta</t>
  </si>
  <si>
    <t>Income Bi Monthly - Mukta</t>
  </si>
  <si>
    <t>Money in hand post all expences {a-(b+c)} + Mukta</t>
  </si>
  <si>
    <t>TFSA</t>
  </si>
  <si>
    <t>Total with Travel Card</t>
  </si>
  <si>
    <t>Total with out Travel Card</t>
  </si>
  <si>
    <t>Mukta Saving</t>
  </si>
  <si>
    <t>Amt</t>
  </si>
  <si>
    <t>Month</t>
  </si>
  <si>
    <t>Total</t>
  </si>
  <si>
    <t>Rent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</si>
</sst>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1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1" fillId="4" borderId="0" xfId="0" applyFont="1" applyFill="1"/>
    <xf numFmtId="1" fontId="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topLeftCell="A6" zoomScaleNormal="100" workbookViewId="0">
      <selection activeCell="E18" sqref="E18:E19"/>
    </sheetView>
  </sheetViews>
  <sheetFormatPr defaultRowHeight="14.4" x14ac:dyDescent="0.3"/>
  <cols>
    <col min="1" max="1" width="8.88671875" style="1"/>
    <col min="2" max="2" width="12.6640625" style="1" customWidth="1"/>
    <col min="3" max="3" width="10.88671875" style="1" customWidth="1"/>
    <col min="4" max="4" width="13.88671875" style="1" customWidth="1"/>
    <col min="5" max="5" width="17.5546875" style="1" customWidth="1"/>
    <col min="6" max="6" width="4.21875" customWidth="1"/>
    <col min="7" max="7" width="4.33203125" customWidth="1"/>
    <col min="8" max="8" width="8.88671875" style="1"/>
    <col min="9" max="9" width="16.109375" style="1" bestFit="1" customWidth="1"/>
    <col min="10" max="10" width="11.6640625" style="1" customWidth="1"/>
    <col min="11" max="11" width="15" style="1" customWidth="1"/>
    <col min="12" max="12" width="15" style="1" bestFit="1" customWidth="1"/>
    <col min="13" max="13" width="20.5546875" bestFit="1" customWidth="1"/>
  </cols>
  <sheetData>
    <row r="1" spans="1:13" x14ac:dyDescent="0.3">
      <c r="A1" s="40" t="s">
        <v>4</v>
      </c>
      <c r="B1" s="40"/>
      <c r="C1" s="40"/>
      <c r="D1" s="40"/>
      <c r="E1" s="40"/>
      <c r="H1" s="42" t="s">
        <v>0</v>
      </c>
      <c r="I1" s="42"/>
      <c r="J1" s="42"/>
      <c r="K1" s="42"/>
      <c r="L1" s="42"/>
    </row>
    <row r="2" spans="1:13" x14ac:dyDescent="0.3">
      <c r="A2" s="2" t="s">
        <v>2</v>
      </c>
      <c r="B2" s="2" t="s">
        <v>1</v>
      </c>
      <c r="C2" s="2" t="s">
        <v>3</v>
      </c>
      <c r="D2" s="2" t="s">
        <v>9</v>
      </c>
      <c r="E2" s="2" t="s">
        <v>5</v>
      </c>
      <c r="H2" s="2" t="s">
        <v>2</v>
      </c>
      <c r="I2" s="2" t="s">
        <v>17</v>
      </c>
      <c r="J2" s="2" t="s">
        <v>16</v>
      </c>
      <c r="K2" s="3" t="s">
        <v>20</v>
      </c>
      <c r="L2" s="3" t="s">
        <v>21</v>
      </c>
    </row>
    <row r="3" spans="1:13" x14ac:dyDescent="0.3">
      <c r="A3" s="1" t="s">
        <v>6</v>
      </c>
      <c r="B3" s="1" t="s">
        <v>11</v>
      </c>
      <c r="C3" s="1" t="s">
        <v>8</v>
      </c>
      <c r="D3" s="1" t="s">
        <v>10</v>
      </c>
      <c r="E3" s="1">
        <v>1151</v>
      </c>
      <c r="H3" s="1" t="s">
        <v>6</v>
      </c>
      <c r="I3" s="1" t="s">
        <v>18</v>
      </c>
      <c r="J3" s="1" t="s">
        <v>19</v>
      </c>
      <c r="K3" s="1">
        <v>57</v>
      </c>
      <c r="L3" s="1">
        <f t="shared" ref="L3:L10" si="0">K3*12</f>
        <v>684</v>
      </c>
    </row>
    <row r="4" spans="1:13" x14ac:dyDescent="0.3">
      <c r="A4" s="1" t="s">
        <v>6</v>
      </c>
      <c r="B4" s="1" t="s">
        <v>7</v>
      </c>
      <c r="C4" s="1" t="s">
        <v>8</v>
      </c>
      <c r="D4" s="1" t="s">
        <v>10</v>
      </c>
      <c r="E4" s="1">
        <v>16187</v>
      </c>
      <c r="H4" s="1" t="s">
        <v>6</v>
      </c>
      <c r="I4" s="1" t="s">
        <v>22</v>
      </c>
      <c r="J4" s="1" t="s">
        <v>19</v>
      </c>
      <c r="K4" s="1">
        <v>143</v>
      </c>
      <c r="L4" s="1">
        <f t="shared" si="0"/>
        <v>1716</v>
      </c>
    </row>
    <row r="5" spans="1:13" x14ac:dyDescent="0.3">
      <c r="A5" s="17" t="s">
        <v>6</v>
      </c>
      <c r="B5" s="1" t="s">
        <v>93</v>
      </c>
      <c r="C5" s="17" t="s">
        <v>8</v>
      </c>
      <c r="D5" s="17" t="s">
        <v>10</v>
      </c>
      <c r="E5" s="1">
        <v>420</v>
      </c>
      <c r="H5" s="1" t="s">
        <v>12</v>
      </c>
      <c r="I5" s="1" t="s">
        <v>18</v>
      </c>
      <c r="J5" s="1" t="s">
        <v>19</v>
      </c>
      <c r="K5" s="1">
        <v>57</v>
      </c>
      <c r="L5" s="1">
        <f t="shared" si="0"/>
        <v>684</v>
      </c>
    </row>
    <row r="6" spans="1:13" x14ac:dyDescent="0.3">
      <c r="A6" s="1" t="s">
        <v>12</v>
      </c>
      <c r="B6" s="1" t="s">
        <v>7</v>
      </c>
      <c r="C6" s="1" t="s">
        <v>8</v>
      </c>
      <c r="D6" s="1" t="s">
        <v>10</v>
      </c>
      <c r="E6" s="1">
        <v>8767</v>
      </c>
      <c r="H6" s="1" t="s">
        <v>12</v>
      </c>
      <c r="I6" s="1" t="s">
        <v>22</v>
      </c>
      <c r="J6" s="1" t="s">
        <v>19</v>
      </c>
      <c r="K6" s="1">
        <v>143</v>
      </c>
      <c r="L6" s="1">
        <f t="shared" si="0"/>
        <v>1716</v>
      </c>
    </row>
    <row r="7" spans="1:13" x14ac:dyDescent="0.3">
      <c r="A7" s="1" t="s">
        <v>12</v>
      </c>
      <c r="B7" s="1" t="s">
        <v>11</v>
      </c>
      <c r="C7" s="1" t="s">
        <v>8</v>
      </c>
      <c r="D7" s="1" t="s">
        <v>10</v>
      </c>
      <c r="E7" s="1">
        <v>2051</v>
      </c>
      <c r="H7" s="1" t="s">
        <v>13</v>
      </c>
      <c r="I7" s="1" t="s">
        <v>24</v>
      </c>
      <c r="J7" s="1" t="s">
        <v>19</v>
      </c>
      <c r="K7" s="1">
        <v>400</v>
      </c>
      <c r="L7" s="1">
        <f t="shared" si="0"/>
        <v>4800</v>
      </c>
    </row>
    <row r="8" spans="1:13" x14ac:dyDescent="0.3">
      <c r="A8" s="1" t="s">
        <v>12</v>
      </c>
      <c r="B8" s="1" t="s">
        <v>14</v>
      </c>
      <c r="C8" s="1" t="s">
        <v>14</v>
      </c>
      <c r="D8" s="1" t="s">
        <v>15</v>
      </c>
      <c r="E8" s="1">
        <v>350</v>
      </c>
      <c r="H8" s="1" t="s">
        <v>13</v>
      </c>
      <c r="I8" s="1" t="s">
        <v>23</v>
      </c>
      <c r="J8" s="1" t="s">
        <v>19</v>
      </c>
      <c r="K8" s="1">
        <v>1900</v>
      </c>
      <c r="L8" s="1">
        <f t="shared" si="0"/>
        <v>22800</v>
      </c>
    </row>
    <row r="9" spans="1:13" x14ac:dyDescent="0.3">
      <c r="A9" s="1" t="s">
        <v>6</v>
      </c>
      <c r="B9" s="1" t="s">
        <v>14</v>
      </c>
      <c r="C9" s="1" t="s">
        <v>14</v>
      </c>
      <c r="D9" s="1" t="s">
        <v>15</v>
      </c>
      <c r="E9" s="1">
        <v>2972</v>
      </c>
      <c r="H9" s="1" t="s">
        <v>13</v>
      </c>
      <c r="I9" s="1" t="s">
        <v>27</v>
      </c>
      <c r="J9" s="1" t="s">
        <v>19</v>
      </c>
      <c r="K9" s="1">
        <v>70</v>
      </c>
      <c r="L9" s="1">
        <f t="shared" si="0"/>
        <v>840</v>
      </c>
    </row>
    <row r="10" spans="1:13" x14ac:dyDescent="0.3">
      <c r="H10" s="1" t="s">
        <v>13</v>
      </c>
      <c r="I10" s="1" t="s">
        <v>25</v>
      </c>
      <c r="J10" s="1" t="s">
        <v>19</v>
      </c>
      <c r="K10" s="1">
        <v>79</v>
      </c>
      <c r="L10" s="1">
        <f t="shared" si="0"/>
        <v>948</v>
      </c>
    </row>
    <row r="11" spans="1:13" x14ac:dyDescent="0.3">
      <c r="H11" s="5" t="s">
        <v>13</v>
      </c>
      <c r="I11" s="1" t="s">
        <v>28</v>
      </c>
      <c r="J11" s="1" t="s">
        <v>29</v>
      </c>
      <c r="K11" s="6">
        <f>L11/12</f>
        <v>21.791666666666668</v>
      </c>
      <c r="L11" s="1">
        <v>261.5</v>
      </c>
      <c r="M11" s="14" t="s">
        <v>57</v>
      </c>
    </row>
    <row r="12" spans="1:13" x14ac:dyDescent="0.3">
      <c r="A12" s="41" t="s">
        <v>95</v>
      </c>
      <c r="B12" s="41"/>
      <c r="C12" s="41"/>
      <c r="D12" s="41"/>
      <c r="E12" s="16">
        <f>SUM(E2:E7)</f>
        <v>28576</v>
      </c>
      <c r="H12" s="1" t="s">
        <v>13</v>
      </c>
      <c r="I12" s="1" t="s">
        <v>68</v>
      </c>
      <c r="J12" s="1" t="s">
        <v>19</v>
      </c>
      <c r="K12" s="1">
        <v>170</v>
      </c>
      <c r="L12" s="1">
        <f>K12*12</f>
        <v>2040</v>
      </c>
    </row>
    <row r="13" spans="1:13" x14ac:dyDescent="0.3">
      <c r="A13" s="41" t="s">
        <v>94</v>
      </c>
      <c r="B13" s="41"/>
      <c r="C13" s="41"/>
      <c r="D13" s="41"/>
      <c r="E13" s="11">
        <f>SUM(E3:E9)</f>
        <v>31898</v>
      </c>
    </row>
    <row r="14" spans="1:13" x14ac:dyDescent="0.3">
      <c r="A14" s="44"/>
      <c r="B14" s="44"/>
      <c r="C14" s="44"/>
      <c r="D14" s="44"/>
      <c r="E14" s="4"/>
      <c r="H14" s="43" t="s">
        <v>26</v>
      </c>
      <c r="I14" s="43"/>
      <c r="J14" s="43"/>
      <c r="K14" s="4">
        <f>SUM(K3:K12)</f>
        <v>3040.7916666666665</v>
      </c>
      <c r="L14" s="3">
        <f>SUM(L3:L12)</f>
        <v>36489.5</v>
      </c>
    </row>
    <row r="15" spans="1:13" x14ac:dyDescent="0.3">
      <c r="C15" s="1" t="s">
        <v>97</v>
      </c>
      <c r="D15" s="1" t="s">
        <v>98</v>
      </c>
      <c r="E15" s="1" t="s">
        <v>99</v>
      </c>
      <c r="H15" s="39" t="s">
        <v>58</v>
      </c>
      <c r="I15" s="39"/>
      <c r="J15" s="39"/>
      <c r="K15" s="9">
        <f>K14-K11</f>
        <v>3019</v>
      </c>
      <c r="L15" s="10">
        <f>K15*12</f>
        <v>36228</v>
      </c>
    </row>
    <row r="16" spans="1:13" x14ac:dyDescent="0.3">
      <c r="B16" s="1" t="s">
        <v>96</v>
      </c>
      <c r="C16" s="17">
        <v>3000</v>
      </c>
      <c r="D16" s="1">
        <v>12</v>
      </c>
      <c r="E16" s="1">
        <f>D16*C16</f>
        <v>36000</v>
      </c>
    </row>
    <row r="17" spans="2:5" x14ac:dyDescent="0.3">
      <c r="B17" s="1" t="s">
        <v>100</v>
      </c>
      <c r="C17" s="51">
        <v>1900</v>
      </c>
      <c r="D17" s="1">
        <v>4</v>
      </c>
      <c r="E17" s="38">
        <f>D17*C17</f>
        <v>7600</v>
      </c>
    </row>
  </sheetData>
  <mergeCells count="7">
    <mergeCell ref="H15:J15"/>
    <mergeCell ref="A1:E1"/>
    <mergeCell ref="A13:D13"/>
    <mergeCell ref="H1:L1"/>
    <mergeCell ref="H14:J14"/>
    <mergeCell ref="A14:D14"/>
    <mergeCell ref="A12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A846-5369-4858-B6C9-1A7345044C53}">
  <dimension ref="A1:X21"/>
  <sheetViews>
    <sheetView zoomScaleNormal="100" workbookViewId="0">
      <selection activeCell="F15" sqref="F15"/>
    </sheetView>
  </sheetViews>
  <sheetFormatPr defaultRowHeight="14.4" x14ac:dyDescent="0.3"/>
  <cols>
    <col min="1" max="1" width="16.44140625" customWidth="1"/>
    <col min="2" max="2" width="6" customWidth="1"/>
    <col min="3" max="3" width="10" customWidth="1"/>
    <col min="4" max="4" width="13.88671875" customWidth="1"/>
    <col min="5" max="5" width="12.5546875" style="19" customWidth="1"/>
    <col min="6" max="6" width="15.5546875" style="19" customWidth="1"/>
    <col min="7" max="7" width="10.109375" style="19" customWidth="1"/>
    <col min="8" max="8" width="15.5546875" style="19" customWidth="1"/>
    <col min="9" max="9" width="3.6640625" customWidth="1"/>
    <col min="10" max="10" width="10" customWidth="1"/>
    <col min="11" max="11" width="13.21875" customWidth="1"/>
    <col min="12" max="12" width="12.5546875" style="19" customWidth="1"/>
    <col min="13" max="13" width="15.5546875" style="19" customWidth="1"/>
    <col min="14" max="14" width="10.109375" style="19" customWidth="1"/>
    <col min="15" max="15" width="15.5546875" style="19" customWidth="1"/>
    <col min="16" max="16" width="3.109375" style="35" customWidth="1"/>
    <col min="17" max="17" width="19.33203125" customWidth="1"/>
    <col min="19" max="19" width="4.88671875" style="19" customWidth="1"/>
    <col min="20" max="20" width="24.21875" customWidth="1"/>
    <col min="22" max="22" width="11.5546875" bestFit="1" customWidth="1"/>
  </cols>
  <sheetData>
    <row r="1" spans="1:24" x14ac:dyDescent="0.3">
      <c r="C1" s="43" t="s">
        <v>69</v>
      </c>
      <c r="D1" s="43"/>
      <c r="E1" s="43" t="s">
        <v>70</v>
      </c>
      <c r="F1" s="43"/>
      <c r="G1" s="43" t="s">
        <v>71</v>
      </c>
      <c r="H1" s="43"/>
      <c r="J1" s="43" t="s">
        <v>89</v>
      </c>
      <c r="K1" s="43"/>
      <c r="L1" s="43" t="s">
        <v>90</v>
      </c>
      <c r="M1" s="43"/>
      <c r="N1" s="43" t="s">
        <v>91</v>
      </c>
      <c r="O1" s="43"/>
      <c r="P1" s="33"/>
      <c r="Q1" s="43" t="s">
        <v>72</v>
      </c>
      <c r="R1" s="43"/>
      <c r="S1" s="18"/>
      <c r="T1" s="43" t="s">
        <v>73</v>
      </c>
      <c r="U1" s="43"/>
    </row>
    <row r="2" spans="1:24" x14ac:dyDescent="0.3">
      <c r="A2" t="s">
        <v>74</v>
      </c>
      <c r="C2" s="19"/>
      <c r="D2" s="2">
        <f>F2*12</f>
        <v>73000.08</v>
      </c>
      <c r="F2" s="2">
        <f>H2*2</f>
        <v>6083.34</v>
      </c>
      <c r="G2" s="2"/>
      <c r="H2" s="2">
        <v>3041.67</v>
      </c>
      <c r="J2" s="19"/>
      <c r="K2" s="2">
        <v>55000</v>
      </c>
      <c r="M2" s="2">
        <f>K2/12</f>
        <v>4583.333333333333</v>
      </c>
      <c r="N2" s="2"/>
      <c r="O2" s="2">
        <f>M2/2</f>
        <v>2291.6666666666665</v>
      </c>
      <c r="P2" s="34"/>
      <c r="Q2" t="s">
        <v>75</v>
      </c>
      <c r="R2" s="19">
        <v>57</v>
      </c>
      <c r="T2" s="15" t="s">
        <v>28</v>
      </c>
      <c r="U2" s="15">
        <v>261.5</v>
      </c>
      <c r="V2" s="6" t="s">
        <v>76</v>
      </c>
      <c r="X2" s="15"/>
    </row>
    <row r="3" spans="1:24" x14ac:dyDescent="0.3">
      <c r="A3" s="20" t="s">
        <v>77</v>
      </c>
      <c r="B3" s="21">
        <v>0.2</v>
      </c>
      <c r="C3" s="22">
        <f>$D$2*B3</f>
        <v>14600.016000000001</v>
      </c>
      <c r="E3" s="22">
        <f>G3*2</f>
        <v>1213.56</v>
      </c>
      <c r="G3" s="19">
        <v>606.78</v>
      </c>
      <c r="J3" s="22">
        <v>9260</v>
      </c>
      <c r="L3" s="22">
        <f>J3/12</f>
        <v>771.66666666666663</v>
      </c>
      <c r="N3" s="19">
        <f>L3/2</f>
        <v>385.83333333333331</v>
      </c>
      <c r="Q3" t="s">
        <v>78</v>
      </c>
      <c r="R3" s="19">
        <v>143</v>
      </c>
    </row>
    <row r="4" spans="1:24" x14ac:dyDescent="0.3">
      <c r="A4" s="20" t="s">
        <v>79</v>
      </c>
      <c r="B4" s="21">
        <v>0.05</v>
      </c>
      <c r="C4" s="22">
        <f>$D$2*B4</f>
        <v>3650.0040000000004</v>
      </c>
      <c r="D4" s="19"/>
      <c r="E4" s="22">
        <f>G4*2</f>
        <v>304.06</v>
      </c>
      <c r="G4" s="19">
        <v>152.03</v>
      </c>
      <c r="J4" s="22">
        <v>2627</v>
      </c>
      <c r="K4" s="19"/>
      <c r="L4" s="22">
        <f>J4/12</f>
        <v>218.91666666666666</v>
      </c>
      <c r="N4" s="19">
        <f>L4/2</f>
        <v>109.45833333333333</v>
      </c>
      <c r="Q4" t="s">
        <v>80</v>
      </c>
      <c r="R4" s="19">
        <v>57</v>
      </c>
    </row>
    <row r="5" spans="1:24" x14ac:dyDescent="0.3">
      <c r="A5" s="20" t="s">
        <v>81</v>
      </c>
      <c r="B5" s="21">
        <v>0.02</v>
      </c>
      <c r="C5" s="22">
        <f>$D$2*B5</f>
        <v>1460.0016000000001</v>
      </c>
      <c r="D5" s="19"/>
      <c r="E5" s="22">
        <f>G5*2</f>
        <v>96.12</v>
      </c>
      <c r="G5" s="19">
        <v>48.06</v>
      </c>
      <c r="J5" s="22">
        <v>860</v>
      </c>
      <c r="K5" s="19"/>
      <c r="L5" s="22">
        <f>J5/12</f>
        <v>71.666666666666671</v>
      </c>
      <c r="N5" s="19">
        <f>L5/2</f>
        <v>35.833333333333336</v>
      </c>
      <c r="Q5" t="s">
        <v>82</v>
      </c>
      <c r="R5" s="19">
        <v>143</v>
      </c>
    </row>
    <row r="6" spans="1:24" x14ac:dyDescent="0.3">
      <c r="A6" s="20" t="s">
        <v>83</v>
      </c>
      <c r="B6" s="21">
        <v>0.04</v>
      </c>
      <c r="C6" s="22">
        <f>$D$2*B6</f>
        <v>2920.0032000000001</v>
      </c>
      <c r="D6" s="23">
        <f>SUM(C3:C6)</f>
        <v>22630.024799999999</v>
      </c>
      <c r="E6" s="22">
        <f>G6*2</f>
        <v>122.54</v>
      </c>
      <c r="F6" s="23">
        <f>SUM(E3:E6)</f>
        <v>1736.2799999999997</v>
      </c>
      <c r="G6" s="19">
        <v>61.27</v>
      </c>
      <c r="H6" s="23">
        <f>SUM(G3:G6)</f>
        <v>868.13999999999987</v>
      </c>
      <c r="J6" s="22">
        <v>600</v>
      </c>
      <c r="K6" s="23">
        <f>SUM(J3:J6)</f>
        <v>13347</v>
      </c>
      <c r="L6" s="22">
        <f>J6/12</f>
        <v>50</v>
      </c>
      <c r="M6" s="23">
        <f>SUM(L3:L6)</f>
        <v>1112.25</v>
      </c>
      <c r="N6" s="19">
        <f>L6/2</f>
        <v>25</v>
      </c>
      <c r="O6" s="23">
        <f>SUM(N3:N6)</f>
        <v>556.125</v>
      </c>
      <c r="P6" s="36"/>
      <c r="Q6" t="s">
        <v>24</v>
      </c>
      <c r="R6" s="19">
        <v>400</v>
      </c>
    </row>
    <row r="7" spans="1:24" x14ac:dyDescent="0.3">
      <c r="C7" s="19"/>
      <c r="D7" s="19"/>
      <c r="J7" s="19"/>
      <c r="K7" s="19"/>
      <c r="Q7" t="s">
        <v>23</v>
      </c>
      <c r="R7" s="19">
        <v>1900</v>
      </c>
    </row>
    <row r="8" spans="1:24" ht="28.8" customHeight="1" x14ac:dyDescent="0.3">
      <c r="A8" s="45" t="s">
        <v>84</v>
      </c>
      <c r="B8" s="45"/>
      <c r="C8" s="45"/>
      <c r="D8" s="24">
        <f>D2-D6</f>
        <v>50370.055200000003</v>
      </c>
      <c r="E8" s="25"/>
      <c r="F8" s="24">
        <f>F2-F6</f>
        <v>4347.0600000000004</v>
      </c>
      <c r="G8" s="26"/>
      <c r="H8" s="24">
        <f>H2-H6</f>
        <v>2173.5300000000002</v>
      </c>
      <c r="K8" s="24">
        <f>K2-K6</f>
        <v>41653</v>
      </c>
      <c r="L8" s="25"/>
      <c r="M8" s="24">
        <f>M2-M6</f>
        <v>3471.083333333333</v>
      </c>
      <c r="N8" s="26"/>
      <c r="O8" s="24">
        <f>O2-O6</f>
        <v>1735.5416666666665</v>
      </c>
      <c r="P8" s="37"/>
      <c r="Q8" s="27" t="s">
        <v>27</v>
      </c>
      <c r="R8" s="19">
        <v>70</v>
      </c>
      <c r="T8" s="28"/>
      <c r="U8" s="28"/>
    </row>
    <row r="9" spans="1:24" x14ac:dyDescent="0.3">
      <c r="Q9" t="s">
        <v>25</v>
      </c>
      <c r="R9" s="19">
        <v>79</v>
      </c>
      <c r="T9" s="28"/>
      <c r="V9" s="28"/>
      <c r="W9" s="28"/>
      <c r="X9" s="28"/>
    </row>
    <row r="10" spans="1:24" x14ac:dyDescent="0.3">
      <c r="C10" s="44" t="s">
        <v>85</v>
      </c>
      <c r="D10" s="44"/>
      <c r="E10" s="19">
        <v>700</v>
      </c>
      <c r="J10" s="44" t="s">
        <v>85</v>
      </c>
      <c r="K10" s="44"/>
      <c r="L10" s="19">
        <v>500</v>
      </c>
      <c r="Q10" t="s">
        <v>68</v>
      </c>
      <c r="R10" s="19">
        <v>170</v>
      </c>
      <c r="X10" s="28"/>
    </row>
    <row r="11" spans="1:24" x14ac:dyDescent="0.3">
      <c r="C11" s="44" t="s">
        <v>86</v>
      </c>
      <c r="D11" s="44"/>
      <c r="E11" s="19">
        <v>500</v>
      </c>
      <c r="J11" s="44" t="s">
        <v>86</v>
      </c>
      <c r="K11" s="44"/>
      <c r="L11" s="19">
        <v>500</v>
      </c>
      <c r="Q11" s="29" t="s">
        <v>87</v>
      </c>
      <c r="R11" s="30">
        <f>SUM(R2:R10)</f>
        <v>3019</v>
      </c>
      <c r="U11" s="28"/>
      <c r="V11" s="28"/>
      <c r="X11" s="28"/>
    </row>
    <row r="12" spans="1:24" x14ac:dyDescent="0.3">
      <c r="C12" s="44"/>
      <c r="D12" s="44"/>
      <c r="J12" s="44"/>
      <c r="K12" s="44"/>
    </row>
    <row r="13" spans="1:24" x14ac:dyDescent="0.3">
      <c r="C13" s="42" t="s">
        <v>88</v>
      </c>
      <c r="D13" s="42"/>
      <c r="E13" s="42"/>
      <c r="F13" s="23">
        <f>SUM(E10:E12)</f>
        <v>1200</v>
      </c>
      <c r="G13" s="23"/>
      <c r="H13" s="23"/>
      <c r="J13" s="42" t="s">
        <v>88</v>
      </c>
      <c r="K13" s="42"/>
      <c r="L13" s="42"/>
      <c r="M13" s="23">
        <f>SUM(L10:L12)</f>
        <v>1000</v>
      </c>
      <c r="N13" s="23"/>
      <c r="O13" s="23"/>
      <c r="P13" s="36"/>
    </row>
    <row r="14" spans="1:24" x14ac:dyDescent="0.3">
      <c r="R14" s="19"/>
    </row>
    <row r="15" spans="1:24" x14ac:dyDescent="0.3">
      <c r="A15" s="41" t="s">
        <v>92</v>
      </c>
      <c r="B15" s="41"/>
      <c r="C15" s="41"/>
      <c r="D15" s="41"/>
      <c r="E15" s="41"/>
      <c r="F15" s="31">
        <f>F8-(R11+F13)+M15</f>
        <v>2599.1433333333334</v>
      </c>
      <c r="G15" s="31"/>
      <c r="H15" s="31"/>
      <c r="L15"/>
      <c r="M15" s="31">
        <f>M8-(Y11+M13)</f>
        <v>2471.083333333333</v>
      </c>
      <c r="N15" s="36"/>
      <c r="O15" s="36"/>
      <c r="P15" s="36"/>
      <c r="R15" s="19"/>
      <c r="S15" s="32"/>
      <c r="V15" s="19"/>
    </row>
    <row r="16" spans="1:24" x14ac:dyDescent="0.3">
      <c r="R16" s="19"/>
      <c r="U16" s="19"/>
      <c r="V16" s="19"/>
    </row>
    <row r="17" spans="19:22" x14ac:dyDescent="0.3">
      <c r="S17" s="44"/>
      <c r="T17" s="44"/>
      <c r="U17" s="32"/>
      <c r="V17" s="32"/>
    </row>
    <row r="18" spans="19:22" x14ac:dyDescent="0.3">
      <c r="S18" s="44"/>
      <c r="T18" s="44"/>
      <c r="U18" s="19"/>
      <c r="V18" s="19"/>
    </row>
    <row r="21" spans="19:22" x14ac:dyDescent="0.3">
      <c r="U21" s="28"/>
    </row>
  </sheetData>
  <mergeCells count="20">
    <mergeCell ref="A15:E15"/>
    <mergeCell ref="S18:T18"/>
    <mergeCell ref="J1:K1"/>
    <mergeCell ref="L1:M1"/>
    <mergeCell ref="N1:O1"/>
    <mergeCell ref="J10:K10"/>
    <mergeCell ref="J11:K11"/>
    <mergeCell ref="J12:K12"/>
    <mergeCell ref="J13:L13"/>
    <mergeCell ref="S17:T17"/>
    <mergeCell ref="T1:U1"/>
    <mergeCell ref="C10:D10"/>
    <mergeCell ref="C11:D11"/>
    <mergeCell ref="C12:D12"/>
    <mergeCell ref="C13:E13"/>
    <mergeCell ref="A8:C8"/>
    <mergeCell ref="C1:D1"/>
    <mergeCell ref="E1:F1"/>
    <mergeCell ref="G1:H1"/>
    <mergeCell ref="Q1:R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9093-B1C0-4608-A517-69B44B5BE1F1}">
  <dimension ref="A1:G18"/>
  <sheetViews>
    <sheetView workbookViewId="0">
      <selection activeCell="A15" sqref="A15"/>
    </sheetView>
  </sheetViews>
  <sheetFormatPr defaultRowHeight="14.4" x14ac:dyDescent="0.3"/>
  <cols>
    <col min="1" max="1" width="25.5546875" style="7" customWidth="1"/>
    <col min="2" max="2" width="13.33203125" style="7" customWidth="1"/>
    <col min="3" max="3" width="18.6640625" style="7" customWidth="1"/>
    <col min="4" max="5" width="15.21875" style="7" customWidth="1"/>
    <col min="6" max="6" width="17.33203125" style="7" customWidth="1"/>
    <col min="7" max="7" width="16" customWidth="1"/>
  </cols>
  <sheetData>
    <row r="1" spans="1:7" ht="15" thickBot="1" x14ac:dyDescent="0.35">
      <c r="A1" s="2" t="s">
        <v>30</v>
      </c>
      <c r="B1" s="2" t="s">
        <v>34</v>
      </c>
      <c r="C1" s="2" t="s">
        <v>31</v>
      </c>
      <c r="D1" s="2" t="s">
        <v>36</v>
      </c>
      <c r="E1" s="2" t="s">
        <v>47</v>
      </c>
      <c r="F1" s="2" t="s">
        <v>32</v>
      </c>
      <c r="G1" s="2" t="s">
        <v>59</v>
      </c>
    </row>
    <row r="2" spans="1:7" x14ac:dyDescent="0.3">
      <c r="A2" s="8" t="s">
        <v>33</v>
      </c>
      <c r="B2" s="7">
        <v>2</v>
      </c>
      <c r="C2" s="7" t="s">
        <v>35</v>
      </c>
      <c r="D2" s="7">
        <v>39.979999999999997</v>
      </c>
      <c r="E2" s="48">
        <f>SUM(D2:D11)</f>
        <v>922.35</v>
      </c>
      <c r="F2" s="46" t="s">
        <v>56</v>
      </c>
    </row>
    <row r="3" spans="1:7" x14ac:dyDescent="0.3">
      <c r="A3" s="8" t="s">
        <v>37</v>
      </c>
      <c r="B3" s="7">
        <v>1</v>
      </c>
      <c r="C3" s="7" t="s">
        <v>35</v>
      </c>
      <c r="D3" s="7">
        <v>1.29</v>
      </c>
      <c r="E3" s="49"/>
      <c r="F3" s="46"/>
    </row>
    <row r="4" spans="1:7" x14ac:dyDescent="0.3">
      <c r="A4" s="8" t="s">
        <v>38</v>
      </c>
      <c r="B4" s="7">
        <v>2</v>
      </c>
      <c r="C4" s="7" t="s">
        <v>35</v>
      </c>
      <c r="D4" s="7">
        <v>7.98</v>
      </c>
      <c r="E4" s="49"/>
      <c r="F4" s="46"/>
    </row>
    <row r="5" spans="1:7" x14ac:dyDescent="0.3">
      <c r="A5" s="8" t="s">
        <v>39</v>
      </c>
      <c r="B5" s="7">
        <v>1</v>
      </c>
      <c r="C5" s="7" t="s">
        <v>35</v>
      </c>
      <c r="D5" s="7">
        <v>29.99</v>
      </c>
      <c r="E5" s="49"/>
      <c r="F5" s="46"/>
    </row>
    <row r="6" spans="1:7" x14ac:dyDescent="0.3">
      <c r="A6" s="8" t="s">
        <v>40</v>
      </c>
      <c r="B6" s="7">
        <v>1</v>
      </c>
      <c r="C6" s="7" t="s">
        <v>35</v>
      </c>
      <c r="D6" s="7">
        <v>99</v>
      </c>
      <c r="E6" s="49"/>
      <c r="F6" s="46"/>
    </row>
    <row r="7" spans="1:7" x14ac:dyDescent="0.3">
      <c r="A7" s="8" t="s">
        <v>41</v>
      </c>
      <c r="B7" s="7">
        <v>1</v>
      </c>
      <c r="C7" s="7" t="s">
        <v>35</v>
      </c>
      <c r="D7" s="7">
        <v>175</v>
      </c>
      <c r="E7" s="49"/>
      <c r="F7" s="46"/>
    </row>
    <row r="8" spans="1:7" x14ac:dyDescent="0.3">
      <c r="A8" s="8" t="s">
        <v>42</v>
      </c>
      <c r="B8" s="7">
        <v>1</v>
      </c>
      <c r="C8" s="7" t="s">
        <v>35</v>
      </c>
      <c r="D8" s="7">
        <v>299</v>
      </c>
      <c r="E8" s="49"/>
      <c r="F8" s="46"/>
    </row>
    <row r="9" spans="1:7" x14ac:dyDescent="0.3">
      <c r="A9" s="8" t="s">
        <v>43</v>
      </c>
      <c r="B9" s="7">
        <v>1</v>
      </c>
      <c r="C9" s="7" t="s">
        <v>35</v>
      </c>
      <c r="D9" s="7">
        <v>89</v>
      </c>
      <c r="E9" s="49"/>
      <c r="F9" s="46"/>
    </row>
    <row r="10" spans="1:7" x14ac:dyDescent="0.3">
      <c r="A10" s="8" t="s">
        <v>44</v>
      </c>
      <c r="B10" s="7">
        <v>1</v>
      </c>
      <c r="C10" s="7" t="s">
        <v>35</v>
      </c>
      <c r="D10" s="7">
        <v>16</v>
      </c>
      <c r="E10" s="49"/>
      <c r="F10" s="46"/>
    </row>
    <row r="11" spans="1:7" ht="15" thickBot="1" x14ac:dyDescent="0.35">
      <c r="A11" s="8" t="s">
        <v>45</v>
      </c>
      <c r="B11" s="7" t="s">
        <v>46</v>
      </c>
      <c r="C11" s="7" t="s">
        <v>35</v>
      </c>
      <c r="D11" s="7">
        <f>106.11+59</f>
        <v>165.11</v>
      </c>
      <c r="E11" s="50"/>
      <c r="F11" s="46"/>
    </row>
    <row r="12" spans="1:7" x14ac:dyDescent="0.3">
      <c r="A12" s="8" t="s">
        <v>48</v>
      </c>
      <c r="B12" s="7">
        <v>1</v>
      </c>
      <c r="C12" s="7" t="s">
        <v>49</v>
      </c>
      <c r="D12" s="7">
        <v>177.77</v>
      </c>
      <c r="E12" s="48">
        <f>SUM(D12:D15)</f>
        <v>295.53000000000003</v>
      </c>
      <c r="F12" s="46" t="s">
        <v>55</v>
      </c>
    </row>
    <row r="13" spans="1:7" x14ac:dyDescent="0.3">
      <c r="A13" s="8" t="s">
        <v>50</v>
      </c>
      <c r="B13" s="7">
        <v>1</v>
      </c>
      <c r="C13" s="7" t="s">
        <v>49</v>
      </c>
      <c r="D13" s="7">
        <v>27.99</v>
      </c>
      <c r="E13" s="49"/>
      <c r="F13" s="46"/>
    </row>
    <row r="14" spans="1:7" x14ac:dyDescent="0.3">
      <c r="A14" s="8" t="s">
        <v>51</v>
      </c>
      <c r="B14" s="7">
        <v>1</v>
      </c>
      <c r="C14" s="7" t="s">
        <v>49</v>
      </c>
      <c r="D14" s="7">
        <v>53.47</v>
      </c>
      <c r="E14" s="49"/>
      <c r="F14" s="46"/>
      <c r="G14" s="47">
        <v>43843</v>
      </c>
    </row>
    <row r="15" spans="1:7" ht="15" thickBot="1" x14ac:dyDescent="0.35">
      <c r="A15" s="8" t="s">
        <v>45</v>
      </c>
      <c r="B15" s="7" t="s">
        <v>46</v>
      </c>
      <c r="C15" s="7" t="s">
        <v>49</v>
      </c>
      <c r="D15" s="7">
        <v>36.299999999999997</v>
      </c>
      <c r="E15" s="50"/>
      <c r="F15" s="46"/>
      <c r="G15" s="47"/>
    </row>
    <row r="16" spans="1:7" x14ac:dyDescent="0.3">
      <c r="A16" s="8" t="s">
        <v>52</v>
      </c>
      <c r="B16" s="7">
        <v>1</v>
      </c>
      <c r="C16" s="7" t="s">
        <v>53</v>
      </c>
      <c r="D16" s="7">
        <v>389.99</v>
      </c>
      <c r="E16" s="48">
        <f>SUM(D16:D17)</f>
        <v>440.68</v>
      </c>
      <c r="F16" s="46" t="s">
        <v>54</v>
      </c>
      <c r="G16" s="47">
        <v>43844</v>
      </c>
    </row>
    <row r="17" spans="1:7" ht="15" thickBot="1" x14ac:dyDescent="0.35">
      <c r="A17" s="8" t="s">
        <v>45</v>
      </c>
      <c r="B17" s="7" t="s">
        <v>46</v>
      </c>
      <c r="C17" s="7" t="s">
        <v>53</v>
      </c>
      <c r="D17" s="7">
        <v>50.69</v>
      </c>
      <c r="E17" s="50"/>
      <c r="F17" s="46"/>
      <c r="G17" s="47"/>
    </row>
    <row r="18" spans="1:7" ht="15" thickBot="1" x14ac:dyDescent="0.35">
      <c r="E18" s="12">
        <f>SUM(E16,E12,E2)</f>
        <v>1658.56</v>
      </c>
    </row>
  </sheetData>
  <mergeCells count="8">
    <mergeCell ref="F2:F11"/>
    <mergeCell ref="F12:F15"/>
    <mergeCell ref="F16:F17"/>
    <mergeCell ref="G16:G17"/>
    <mergeCell ref="E12:E15"/>
    <mergeCell ref="E2:E11"/>
    <mergeCell ref="E16:E17"/>
    <mergeCell ref="G14:G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DD8F-459D-41E2-AC61-55D50C2C7CE2}">
  <dimension ref="A1:A8"/>
  <sheetViews>
    <sheetView workbookViewId="0">
      <selection activeCell="E12" sqref="E12"/>
    </sheetView>
  </sheetViews>
  <sheetFormatPr defaultRowHeight="14.4" x14ac:dyDescent="0.3"/>
  <cols>
    <col min="1" max="1" width="27.5546875" bestFit="1" customWidth="1"/>
  </cols>
  <sheetData>
    <row r="1" spans="1:1" x14ac:dyDescent="0.3">
      <c r="A1" s="13" t="s">
        <v>60</v>
      </c>
    </row>
    <row r="2" spans="1:1" x14ac:dyDescent="0.3">
      <c r="A2" s="13" t="s">
        <v>61</v>
      </c>
    </row>
    <row r="3" spans="1:1" x14ac:dyDescent="0.3">
      <c r="A3" s="13" t="s">
        <v>62</v>
      </c>
    </row>
    <row r="4" spans="1:1" x14ac:dyDescent="0.3">
      <c r="A4" s="13" t="s">
        <v>63</v>
      </c>
    </row>
    <row r="5" spans="1:1" x14ac:dyDescent="0.3">
      <c r="A5" s="13" t="s">
        <v>64</v>
      </c>
    </row>
    <row r="6" spans="1:1" x14ac:dyDescent="0.3">
      <c r="A6" s="13" t="s">
        <v>65</v>
      </c>
    </row>
    <row r="7" spans="1:1" x14ac:dyDescent="0.3">
      <c r="A7" s="13" t="s">
        <v>66</v>
      </c>
    </row>
    <row r="8" spans="1:1" x14ac:dyDescent="0.3">
      <c r="A8" s="13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19032020</vt:lpstr>
      <vt:lpstr>Salary Calculation</vt:lpstr>
      <vt:lpstr>Furniture Purchase for 591 Shep</vt:lpstr>
      <vt:lpstr>MF Accept NRI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Mukta &amp; Swapnil</dc:creator>
  <cp:lastModifiedBy>Mukta &amp; Swapnil</cp:lastModifiedBy>
  <dcterms:created xsi:type="dcterms:W3CDTF">2015-06-05T18:17:20Z</dcterms:created>
  <dcterms:modified xsi:type="dcterms:W3CDTF">2020-03-19T18:14:45Z</dcterms:modified>
</cp:coreProperties>
</file>